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30" windowWidth="768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'BRPL'!$A$1:$Q$162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'MES'!$A$1:$Q$65</definedName>
    <definedName name="_xlnm.Print_Area" localSheetId="0">'NDPL'!$A$1:$Q$157</definedName>
    <definedName name="_xlnm.Print_Area" localSheetId="5">'ROHTAK ROAD'!$A$1:$Q$47</definedName>
  </definedNames>
  <calcPr fullCalcOnLoad="1"/>
</workbook>
</file>

<file path=xl/sharedStrings.xml><?xml version="1.0" encoding="utf-8"?>
<sst xmlns="http://schemas.openxmlformats.org/spreadsheetml/2006/main" count="1374" uniqueCount="392">
  <si>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</si>
  <si>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</si>
  <si>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</si>
  <si>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</si>
  <si>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</si>
  <si>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</si>
  <si>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</si>
  <si>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Sr. No.</t>
  </si>
  <si>
    <t>STATION / FEEDER</t>
  </si>
  <si>
    <t>M.F. (O/A)</t>
  </si>
  <si>
    <t>RPH</t>
  </si>
  <si>
    <t>CIVIL LINE-3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</si>
  <si>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</si>
  <si>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</si>
  <si>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</si>
  <si>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</si>
  <si>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</si>
  <si>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</si>
  <si>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</si>
  <si>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</si>
  <si>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</si>
  <si>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</si>
  <si>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</si>
  <si>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</si>
  <si>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</si>
  <si>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</si>
  <si>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</si>
  <si>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</si>
  <si>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</si>
  <si>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</si>
  <si>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</si>
  <si>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</si>
  <si>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</si>
  <si>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</si>
  <si>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</si>
  <si>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220 kV DMRC #1</t>
  </si>
  <si>
    <t>220 kV DMRC #2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</si>
  <si>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</si>
  <si>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</si>
  <si>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</si>
  <si>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</si>
  <si>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</si>
  <si>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</si>
  <si>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</si>
  <si>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</si>
  <si>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</si>
  <si>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</si>
  <si>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</si>
  <si>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</si>
  <si>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</si>
  <si>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</si>
  <si>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</si>
  <si>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</si>
  <si>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</si>
  <si>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</si>
  <si>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</si>
  <si>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</si>
  <si>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</si>
  <si>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</si>
  <si>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</si>
  <si>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</si>
  <si>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</si>
  <si>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</si>
  <si>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</si>
  <si>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</si>
  <si>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</si>
  <si>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</si>
  <si>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</si>
  <si>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</si>
  <si>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</si>
  <si>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</si>
  <si>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</si>
  <si>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</si>
  <si>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</si>
  <si>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</si>
  <si>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</si>
  <si>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</si>
  <si>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</si>
  <si>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</si>
  <si>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</si>
  <si>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</si>
  <si>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</si>
  <si>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</si>
  <si>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</si>
  <si>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</si>
  <si>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</si>
  <si>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</si>
  <si>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</si>
  <si>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</si>
  <si>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</si>
  <si>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</si>
  <si>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</si>
  <si>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</si>
  <si>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</si>
  <si>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</si>
  <si>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</si>
  <si>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</si>
  <si>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</si>
  <si>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</si>
  <si>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</si>
  <si>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</si>
  <si>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</si>
  <si>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</si>
  <si>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</si>
  <si>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</si>
  <si>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</si>
  <si>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</si>
  <si>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</si>
  <si>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</si>
  <si>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</si>
  <si>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</si>
  <si>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</si>
  <si>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</si>
  <si>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</si>
  <si>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</si>
  <si>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</si>
  <si>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</si>
  <si>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</si>
  <si>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</si>
  <si>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</si>
  <si>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</si>
  <si>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</si>
  <si>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</si>
  <si>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</si>
  <si>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</si>
  <si>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</si>
  <si>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</si>
  <si>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</si>
  <si>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</si>
  <si>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</si>
  <si>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</si>
  <si>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</si>
  <si>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</si>
  <si>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</si>
  <si>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</si>
  <si>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</si>
  <si>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</si>
  <si>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</si>
  <si>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</si>
  <si>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</si>
  <si>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</si>
  <si>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</si>
  <si>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</si>
  <si>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</si>
  <si>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</si>
  <si>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</si>
  <si>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</si>
  <si>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</si>
  <si>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</si>
  <si>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</si>
  <si>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</si>
  <si>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</si>
  <si>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</si>
  <si>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</si>
  <si>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</si>
  <si>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</si>
  <si>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</si>
  <si>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</si>
  <si>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</si>
  <si>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</si>
  <si>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</si>
  <si>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</si>
  <si>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</si>
  <si>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</si>
  <si>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</si>
  <si>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</si>
  <si>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</si>
  <si>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</si>
  <si>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</si>
  <si>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</si>
  <si>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</si>
  <si>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</si>
  <si>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</si>
  <si>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</si>
  <si>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</si>
  <si>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</si>
  <si>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</si>
  <si>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</si>
  <si>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</si>
  <si>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</si>
  <si>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</si>
  <si>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</si>
  <si>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</si>
  <si>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</si>
  <si>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</si>
  <si>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</si>
  <si>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</si>
  <si>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</si>
  <si>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</si>
  <si>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</si>
  <si>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</si>
  <si>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</si>
  <si>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</si>
  <si>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</si>
  <si>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</si>
  <si>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</si>
  <si>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</si>
  <si>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</si>
  <si>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</si>
  <si>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</si>
  <si>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</si>
  <si>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</si>
  <si>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</si>
  <si>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</si>
  <si>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</si>
  <si>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</si>
  <si>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</si>
  <si>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</si>
  <si>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</si>
  <si>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</si>
  <si>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</si>
  <si>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</si>
  <si>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</si>
  <si>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</si>
  <si>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</si>
  <si>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</si>
  <si>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</si>
  <si>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</si>
  <si>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</si>
  <si>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</si>
  <si>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</si>
  <si>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</si>
  <si>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</si>
  <si>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</si>
  <si>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</si>
  <si>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</si>
  <si>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</si>
  <si>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</si>
  <si>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</si>
  <si>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</si>
  <si>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</si>
  <si>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</si>
  <si>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</si>
  <si>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</si>
  <si>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</si>
  <si>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</si>
  <si>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</si>
  <si>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</si>
  <si>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</si>
  <si>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</si>
  <si>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</si>
  <si>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</si>
  <si>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</si>
  <si>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</si>
  <si>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</si>
  <si>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</si>
  <si>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</si>
  <si>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</si>
  <si>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</si>
  <si>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</si>
  <si>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</si>
  <si>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</si>
  <si>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</si>
  <si>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</si>
  <si>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</si>
  <si>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</si>
  <si>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</si>
  <si>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</si>
  <si>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</si>
  <si>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</si>
  <si>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</si>
  <si>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</si>
  <si>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</si>
  <si>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</si>
  <si>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</si>
  <si>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</si>
  <si>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</si>
  <si>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</si>
  <si>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</si>
  <si>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</si>
  <si>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</si>
  <si>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</si>
  <si>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</si>
  <si>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</si>
  <si>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</si>
  <si>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</si>
  <si>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</si>
  <si>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</si>
  <si>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</si>
  <si>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</si>
  <si>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</si>
  <si>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</si>
  <si>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</si>
  <si>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</si>
  <si>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</si>
  <si>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</si>
  <si>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</si>
  <si>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</si>
  <si>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</si>
  <si>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</si>
  <si>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</si>
  <si>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</si>
  <si>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</si>
  <si>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</si>
  <si>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</si>
  <si>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</si>
  <si>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</si>
  <si>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</si>
  <si>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</si>
  <si>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</si>
  <si>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</si>
  <si>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</si>
  <si>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</si>
  <si>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</si>
  <si>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</si>
  <si>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</si>
  <si>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</si>
  <si>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</si>
  <si>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</si>
  <si>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</si>
  <si>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</si>
  <si>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</si>
  <si>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</si>
  <si>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</si>
  <si>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</si>
  <si>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</si>
  <si>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</si>
  <si>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</si>
  <si>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</si>
  <si>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</si>
  <si>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</si>
  <si>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</si>
  <si>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</si>
  <si>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</si>
  <si>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</si>
  <si>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</si>
  <si>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</si>
  <si>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</si>
  <si>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</si>
  <si>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</si>
  <si>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ROLL OVER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</si>
  <si>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</si>
  <si>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</si>
  <si>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</si>
  <si>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</si>
  <si>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</si>
  <si>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</si>
  <si>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</si>
  <si>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</si>
  <si>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</si>
  <si>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</si>
  <si>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</si>
  <si>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</si>
  <si>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</si>
  <si>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</si>
  <si>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</si>
  <si>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</si>
  <si>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</si>
  <si>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</si>
  <si>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</si>
  <si>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</si>
  <si>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</si>
  <si>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</si>
  <si>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</si>
  <si>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</si>
  <si>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</si>
  <si>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</si>
  <si>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</si>
  <si>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</si>
  <si>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</si>
  <si>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</si>
  <si>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</si>
  <si>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</si>
  <si>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</si>
  <si>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</si>
  <si>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</si>
  <si>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</si>
  <si>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</si>
  <si>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</si>
  <si>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</si>
  <si>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</si>
  <si>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</si>
  <si>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</si>
  <si>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</si>
  <si>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>FINAL READING 01/05/10</t>
  </si>
  <si>
    <t>INTIAL READING 01/04/10</t>
  </si>
  <si>
    <t>APRIL-10</t>
  </si>
  <si>
    <t xml:space="preserve">                           DELHI TRANSCO LIMITED</t>
  </si>
  <si>
    <t xml:space="preserve">BRPL </t>
  </si>
  <si>
    <t xml:space="preserve">BYPL </t>
  </si>
  <si>
    <t xml:space="preserve">NDMC </t>
  </si>
  <si>
    <t>MES</t>
  </si>
  <si>
    <t>Note :Sharing taken from wk-5 abt bill 2010-11</t>
  </si>
  <si>
    <t xml:space="preserve">                                    PERIOD 1st APRIL-2010 TO 30th APRIL-2010 </t>
  </si>
  <si>
    <t>DELIVERED &amp; RECEIVED ABOVE 103%</t>
  </si>
  <si>
    <t>DELIVERED &amp; RECEIVED BELOW 97 %</t>
  </si>
  <si>
    <t>+ve sign indicates reactive energy drawl from the grid/system</t>
  </si>
  <si>
    <t>-ve sign indicates reactive energy injected to the grid/system</t>
  </si>
  <si>
    <t>66KV DMRC</t>
  </si>
  <si>
    <t>*</t>
  </si>
  <si>
    <t>As per the CERC order dated 16 july 2010</t>
  </si>
  <si>
    <t xml:space="preserve">                                                    REVISED*   REACTIVE ENERGY RELEASE STATEMENT TO LICENSEES.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</si>
</sst>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</numFmts>
  <fonts count="7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7" borderId="1" applyNumberFormat="0" applyAlignment="0" applyProtection="0"/>
    <xf numFmtId="0" fontId="73" fillId="0" borderId="6" applyNumberFormat="0" applyFill="0" applyAlignment="0" applyProtection="0"/>
    <xf numFmtId="0" fontId="74" fillId="22" borderId="0" applyNumberFormat="0" applyBorder="0" applyAlignment="0" applyProtection="0"/>
    <xf numFmtId="0" fontId="0" fillId="23" borderId="7" applyNumberFormat="0" applyFont="0" applyAlignment="0" applyProtection="0"/>
    <xf numFmtId="0" fontId="75" fillId="20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24" xfId="0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170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left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5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9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2" fontId="4" fillId="0" borderId="16" xfId="0" applyNumberFormat="1" applyFont="1" applyFill="1" applyBorder="1" applyAlignment="1">
      <alignment horizontal="left" wrapText="1"/>
    </xf>
    <xf numFmtId="2" fontId="4" fillId="0" borderId="16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171" fontId="8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0" fontId="7" fillId="0" borderId="20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170" fontId="17" fillId="0" borderId="23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left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6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1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24" fillId="0" borderId="30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70" fontId="8" fillId="0" borderId="20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0" fontId="15" fillId="0" borderId="2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170" fontId="2" fillId="0" borderId="24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171" fontId="15" fillId="0" borderId="0" xfId="0" applyNumberFormat="1" applyFont="1" applyAlignment="1">
      <alignment/>
    </xf>
    <xf numFmtId="0" fontId="17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5" fillId="0" borderId="36" xfId="0" applyFont="1" applyBorder="1" applyAlignment="1">
      <alignment/>
    </xf>
    <xf numFmtId="0" fontId="26" fillId="0" borderId="36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0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32" fillId="0" borderId="22" xfId="0" applyFont="1" applyBorder="1" applyAlignment="1">
      <alignment/>
    </xf>
    <xf numFmtId="0" fontId="33" fillId="0" borderId="22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170" fontId="2" fillId="0" borderId="20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7" xfId="0" applyFont="1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Alignment="1">
      <alignment/>
    </xf>
    <xf numFmtId="49" fontId="0" fillId="0" borderId="16" xfId="0" applyNumberForma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 vertical="top"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2" fontId="17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40" fillId="0" borderId="3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49" fontId="45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0" fontId="19" fillId="0" borderId="14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4" xfId="0" applyNumberFormat="1" applyFont="1" applyFill="1" applyBorder="1" applyAlignment="1">
      <alignment/>
    </xf>
    <xf numFmtId="170" fontId="21" fillId="0" borderId="14" xfId="0" applyNumberFormat="1" applyFont="1" applyFill="1" applyBorder="1" applyAlignment="1">
      <alignment horizontal="center"/>
    </xf>
    <xf numFmtId="170" fontId="21" fillId="0" borderId="16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10" xfId="0" applyFont="1" applyBorder="1" applyAlignment="1">
      <alignment horizontal="center" vertical="center"/>
    </xf>
    <xf numFmtId="170" fontId="19" fillId="0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170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0" fontId="19" fillId="0" borderId="30" xfId="0" applyFont="1" applyBorder="1" applyAlignment="1">
      <alignment/>
    </xf>
    <xf numFmtId="2" fontId="49" fillId="0" borderId="14" xfId="0" applyNumberFormat="1" applyFont="1" applyFill="1" applyBorder="1" applyAlignment="1">
      <alignment horizontal="center"/>
    </xf>
    <xf numFmtId="2" fontId="49" fillId="0" borderId="12" xfId="0" applyNumberFormat="1" applyFont="1" applyFill="1" applyBorder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24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7" xfId="0" applyFont="1" applyBorder="1" applyAlignment="1">
      <alignment horizontal="center" vertical="center" wrapText="1"/>
    </xf>
    <xf numFmtId="2" fontId="49" fillId="0" borderId="13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" fontId="49" fillId="0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15" xfId="0" applyNumberFormat="1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/>
    </xf>
    <xf numFmtId="1" fontId="20" fillId="0" borderId="24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vertical="center"/>
    </xf>
    <xf numFmtId="0" fontId="21" fillId="0" borderId="23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6" xfId="0" applyNumberFormat="1" applyFont="1" applyFill="1" applyBorder="1" applyAlignment="1">
      <alignment horizontal="left"/>
    </xf>
    <xf numFmtId="0" fontId="51" fillId="0" borderId="11" xfId="0" applyFont="1" applyFill="1" applyBorder="1" applyAlignment="1">
      <alignment horizontal="center"/>
    </xf>
    <xf numFmtId="2" fontId="50" fillId="0" borderId="12" xfId="0" applyNumberFormat="1" applyFont="1" applyFill="1" applyBorder="1" applyAlignment="1">
      <alignment horizontal="left"/>
    </xf>
    <xf numFmtId="0" fontId="49" fillId="0" borderId="10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15" fillId="0" borderId="12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2" xfId="0" applyFont="1" applyBorder="1" applyAlignment="1">
      <alignment horizontal="left"/>
    </xf>
    <xf numFmtId="0" fontId="49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14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1" fillId="0" borderId="22" xfId="0" applyFont="1" applyBorder="1" applyAlignment="1">
      <alignment shrinkToFit="1"/>
    </xf>
    <xf numFmtId="0" fontId="20" fillId="0" borderId="0" xfId="0" applyFont="1" applyAlignment="1">
      <alignment/>
    </xf>
    <xf numFmtId="0" fontId="15" fillId="0" borderId="41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39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6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 horizontal="center"/>
    </xf>
    <xf numFmtId="2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 vertical="top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/>
    </xf>
    <xf numFmtId="0" fontId="19" fillId="0" borderId="30" xfId="0" applyFont="1" applyBorder="1" applyAlignment="1">
      <alignment shrinkToFi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24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2" fontId="19" fillId="0" borderId="0" xfId="0" applyNumberFormat="1" applyFont="1" applyFill="1" applyBorder="1" applyAlignment="1">
      <alignment horizontal="left"/>
    </xf>
    <xf numFmtId="0" fontId="5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24" borderId="0" xfId="0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59" fillId="0" borderId="27" xfId="0" applyFont="1" applyBorder="1" applyAlignment="1">
      <alignment/>
    </xf>
    <xf numFmtId="0" fontId="60" fillId="0" borderId="27" xfId="0" applyFont="1" applyBorder="1" applyAlignment="1">
      <alignment horizontal="left"/>
    </xf>
    <xf numFmtId="0" fontId="17" fillId="0" borderId="27" xfId="0" applyFont="1" applyBorder="1" applyAlignment="1">
      <alignment/>
    </xf>
    <xf numFmtId="0" fontId="13" fillId="0" borderId="0" xfId="0" applyFont="1" applyFill="1" applyAlignment="1">
      <alignment horizontal="left"/>
    </xf>
    <xf numFmtId="1" fontId="20" fillId="0" borderId="0" xfId="0" applyNumberFormat="1" applyFont="1" applyFill="1" applyAlignment="1">
      <alignment horizontal="center"/>
    </xf>
    <xf numFmtId="170" fontId="1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22" xfId="0" applyFont="1" applyBorder="1" applyAlignment="1">
      <alignment/>
    </xf>
    <xf numFmtId="0" fontId="36" fillId="0" borderId="22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46" fillId="0" borderId="27" xfId="0" applyFont="1" applyBorder="1" applyAlignment="1">
      <alignment/>
    </xf>
    <xf numFmtId="0" fontId="61" fillId="0" borderId="27" xfId="0" applyFont="1" applyBorder="1" applyAlignment="1">
      <alignment horizontal="left"/>
    </xf>
    <xf numFmtId="0" fontId="21" fillId="0" borderId="27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5" fillId="0" borderId="0" xfId="0" applyNumberFormat="1" applyFont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view="pageLayout" zoomScale="50" zoomScaleNormal="50" zoomScaleSheetLayoutView="90" zoomScalePageLayoutView="50" workbookViewId="0" topLeftCell="A1">
      <selection activeCell="K114" sqref="K114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4.710937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3.7109375" style="0" customWidth="1"/>
  </cols>
  <sheetData>
    <row r="1" spans="1:17" ht="26.25">
      <c r="A1" s="1" t="s">
        <v>255</v>
      </c>
      <c r="Q1" s="243" t="s">
        <v>376</v>
      </c>
    </row>
    <row r="2" spans="1:11" ht="15">
      <c r="A2" s="17" t="s">
        <v>256</v>
      </c>
      <c r="K2" s="107"/>
    </row>
    <row r="3" spans="1:8" ht="23.25">
      <c r="A3" s="253" t="s">
        <v>0</v>
      </c>
      <c r="H3" s="4"/>
    </row>
    <row r="4" spans="1:16" ht="24" thickBot="1">
      <c r="A4" s="253" t="s">
        <v>257</v>
      </c>
      <c r="G4" s="20"/>
      <c r="H4" s="20"/>
      <c r="I4" s="615" t="s">
        <v>384</v>
      </c>
      <c r="J4" s="20"/>
      <c r="K4" s="20"/>
      <c r="L4" s="20"/>
      <c r="M4" s="20"/>
      <c r="N4" s="615" t="s">
        <v>385</v>
      </c>
      <c r="O4" s="20"/>
      <c r="P4" s="20"/>
    </row>
    <row r="5" spans="1:17" s="5" customFormat="1" ht="58.5" customHeight="1" thickBot="1" thickTop="1">
      <c r="A5" s="108" t="s">
        <v>7</v>
      </c>
      <c r="B5" s="36" t="s">
        <v>8</v>
      </c>
      <c r="C5" s="37" t="s">
        <v>1</v>
      </c>
      <c r="D5" s="37" t="s">
        <v>2</v>
      </c>
      <c r="E5" s="37" t="s">
        <v>3</v>
      </c>
      <c r="F5" s="37" t="s">
        <v>9</v>
      </c>
      <c r="G5" s="39" t="s">
        <v>374</v>
      </c>
      <c r="H5" s="37" t="s">
        <v>375</v>
      </c>
      <c r="I5" s="37" t="s">
        <v>4</v>
      </c>
      <c r="J5" s="37" t="s">
        <v>5</v>
      </c>
      <c r="K5" s="38" t="s">
        <v>6</v>
      </c>
      <c r="L5" s="39" t="str">
        <f>G5</f>
        <v>FINAL READING 01/05/10</v>
      </c>
      <c r="M5" s="37" t="str">
        <f>H5</f>
        <v>INTIAL READING 01/04/10</v>
      </c>
      <c r="N5" s="37" t="s">
        <v>4</v>
      </c>
      <c r="O5" s="37" t="s">
        <v>5</v>
      </c>
      <c r="P5" s="38" t="s">
        <v>6</v>
      </c>
      <c r="Q5" s="38" t="s">
        <v>328</v>
      </c>
    </row>
    <row r="6" spans="1:12" ht="6.75" customHeight="1" thickBot="1" thickTop="1">
      <c r="A6" s="7"/>
      <c r="B6" s="8"/>
      <c r="C6" s="7"/>
      <c r="D6" s="7"/>
      <c r="E6" s="7"/>
      <c r="F6" s="7"/>
      <c r="L6" s="110"/>
    </row>
    <row r="7" spans="1:17" ht="15.75" customHeight="1" thickTop="1">
      <c r="A7" s="393"/>
      <c r="B7" s="512" t="s">
        <v>10</v>
      </c>
      <c r="C7" s="470"/>
      <c r="D7" s="470"/>
      <c r="E7" s="470"/>
      <c r="F7" s="470"/>
      <c r="G7" s="25"/>
      <c r="H7" s="26"/>
      <c r="I7" s="26"/>
      <c r="J7" s="26"/>
      <c r="K7" s="34"/>
      <c r="L7" s="25"/>
      <c r="M7" s="26"/>
      <c r="N7" s="26"/>
      <c r="O7" s="26"/>
      <c r="P7" s="34"/>
      <c r="Q7" s="203"/>
    </row>
    <row r="8" spans="1:17" ht="15.75" customHeight="1">
      <c r="A8" s="395">
        <v>1</v>
      </c>
      <c r="B8" s="513" t="s">
        <v>11</v>
      </c>
      <c r="C8" s="488">
        <v>4864884</v>
      </c>
      <c r="D8" s="521" t="s">
        <v>12</v>
      </c>
      <c r="E8" s="477" t="s">
        <v>366</v>
      </c>
      <c r="F8" s="488">
        <v>1000</v>
      </c>
      <c r="G8" s="143"/>
      <c r="H8" s="136"/>
      <c r="I8" s="22">
        <f>G8-H8</f>
        <v>0</v>
      </c>
      <c r="J8" s="22">
        <f>$F8*I8</f>
        <v>0</v>
      </c>
      <c r="K8" s="29">
        <f aca="true" t="shared" si="0" ref="K8:K56">J8/1000000</f>
        <v>0</v>
      </c>
      <c r="L8" s="143"/>
      <c r="M8" s="136"/>
      <c r="N8" s="22">
        <f>L8-M8</f>
        <v>0</v>
      </c>
      <c r="O8" s="22">
        <f>$F8*N8</f>
        <v>0</v>
      </c>
      <c r="P8" s="29">
        <f aca="true" t="shared" si="1" ref="P8:P56">O8/1000000</f>
        <v>0</v>
      </c>
      <c r="Q8" s="204"/>
    </row>
    <row r="9" spans="1:17" ht="15.75" customHeight="1">
      <c r="A9" s="395"/>
      <c r="B9" s="514" t="s">
        <v>14</v>
      </c>
      <c r="C9" s="488"/>
      <c r="D9" s="522"/>
      <c r="E9" s="522"/>
      <c r="F9" s="488"/>
      <c r="G9" s="109"/>
      <c r="H9" s="22"/>
      <c r="I9" s="22"/>
      <c r="J9" s="22"/>
      <c r="K9" s="274">
        <f>SUM(K8)</f>
        <v>0</v>
      </c>
      <c r="L9" s="109"/>
      <c r="M9" s="22"/>
      <c r="N9" s="22"/>
      <c r="O9" s="22"/>
      <c r="P9" s="274">
        <f>SUM(P8)</f>
        <v>0</v>
      </c>
      <c r="Q9" s="204"/>
    </row>
    <row r="10" spans="1:17" ht="15.75" customHeight="1">
      <c r="A10" s="395">
        <v>2</v>
      </c>
      <c r="B10" s="513" t="s">
        <v>15</v>
      </c>
      <c r="C10" s="488">
        <v>4864904</v>
      </c>
      <c r="D10" s="521" t="s">
        <v>12</v>
      </c>
      <c r="E10" s="477" t="s">
        <v>366</v>
      </c>
      <c r="F10" s="488">
        <v>-1000</v>
      </c>
      <c r="G10" s="497">
        <v>23486</v>
      </c>
      <c r="H10" s="498">
        <v>23486</v>
      </c>
      <c r="I10" s="498">
        <f aca="true" t="shared" si="2" ref="I10:I56">G10-H10</f>
        <v>0</v>
      </c>
      <c r="J10" s="498">
        <f aca="true" t="shared" si="3" ref="J10:J56">$F10*I10</f>
        <v>0</v>
      </c>
      <c r="K10" s="499">
        <f t="shared" si="0"/>
        <v>0</v>
      </c>
      <c r="L10" s="497">
        <v>977437</v>
      </c>
      <c r="M10" s="498">
        <v>979853</v>
      </c>
      <c r="N10" s="498">
        <f>L10-M10</f>
        <v>-2416</v>
      </c>
      <c r="O10" s="498">
        <f aca="true" t="shared" si="4" ref="O10:O56">$F10*N10</f>
        <v>2416000</v>
      </c>
      <c r="P10" s="499">
        <f t="shared" si="1"/>
        <v>2.416</v>
      </c>
      <c r="Q10" s="204"/>
    </row>
    <row r="11" spans="1:17" ht="15.75" customHeight="1">
      <c r="A11" s="395">
        <v>3</v>
      </c>
      <c r="B11" s="513" t="s">
        <v>16</v>
      </c>
      <c r="C11" s="488">
        <v>4902499</v>
      </c>
      <c r="D11" s="521" t="s">
        <v>12</v>
      </c>
      <c r="E11" s="477" t="s">
        <v>366</v>
      </c>
      <c r="F11" s="488">
        <v>-1000</v>
      </c>
      <c r="G11" s="497">
        <v>998652</v>
      </c>
      <c r="H11" s="501">
        <v>998647</v>
      </c>
      <c r="I11" s="498">
        <f t="shared" si="2"/>
        <v>5</v>
      </c>
      <c r="J11" s="498">
        <f t="shared" si="3"/>
        <v>-5000</v>
      </c>
      <c r="K11" s="499">
        <f t="shared" si="0"/>
        <v>-0.005</v>
      </c>
      <c r="L11" s="497">
        <v>987170</v>
      </c>
      <c r="M11" s="501">
        <v>987931</v>
      </c>
      <c r="N11" s="498">
        <f>L11-M11</f>
        <v>-761</v>
      </c>
      <c r="O11" s="498">
        <f t="shared" si="4"/>
        <v>761000</v>
      </c>
      <c r="P11" s="499">
        <f t="shared" si="1"/>
        <v>0.761</v>
      </c>
      <c r="Q11" s="204"/>
    </row>
    <row r="12" spans="1:17" ht="15.75" customHeight="1">
      <c r="A12" s="395">
        <v>4</v>
      </c>
      <c r="B12" s="513" t="s">
        <v>17</v>
      </c>
      <c r="C12" s="488">
        <v>4864905</v>
      </c>
      <c r="D12" s="521" t="s">
        <v>12</v>
      </c>
      <c r="E12" s="477" t="s">
        <v>366</v>
      </c>
      <c r="F12" s="488">
        <v>-1000</v>
      </c>
      <c r="G12" s="497">
        <v>20253</v>
      </c>
      <c r="H12" s="498">
        <v>20205</v>
      </c>
      <c r="I12" s="498">
        <f t="shared" si="2"/>
        <v>48</v>
      </c>
      <c r="J12" s="498">
        <f t="shared" si="3"/>
        <v>-48000</v>
      </c>
      <c r="K12" s="499">
        <f t="shared" si="0"/>
        <v>-0.048</v>
      </c>
      <c r="L12" s="497">
        <v>1786</v>
      </c>
      <c r="M12" s="498">
        <v>1778</v>
      </c>
      <c r="N12" s="498">
        <f>L12-M12</f>
        <v>8</v>
      </c>
      <c r="O12" s="498">
        <f t="shared" si="4"/>
        <v>-8000</v>
      </c>
      <c r="P12" s="499">
        <f t="shared" si="1"/>
        <v>-0.008</v>
      </c>
      <c r="Q12" s="204"/>
    </row>
    <row r="13" spans="1:17" ht="15.75" customHeight="1">
      <c r="A13" s="395"/>
      <c r="B13" s="514" t="s">
        <v>18</v>
      </c>
      <c r="C13" s="488"/>
      <c r="D13" s="522"/>
      <c r="E13" s="522"/>
      <c r="F13" s="488"/>
      <c r="G13" s="497"/>
      <c r="H13" s="498"/>
      <c r="I13" s="498"/>
      <c r="J13" s="498"/>
      <c r="K13" s="499"/>
      <c r="L13" s="497"/>
      <c r="M13" s="498"/>
      <c r="N13" s="498"/>
      <c r="O13" s="498"/>
      <c r="P13" s="499"/>
      <c r="Q13" s="204"/>
    </row>
    <row r="14" spans="1:17" ht="15.75" customHeight="1">
      <c r="A14" s="395">
        <v>5</v>
      </c>
      <c r="B14" s="513" t="s">
        <v>15</v>
      </c>
      <c r="C14" s="488">
        <v>4864912</v>
      </c>
      <c r="D14" s="521" t="s">
        <v>12</v>
      </c>
      <c r="E14" s="477" t="s">
        <v>366</v>
      </c>
      <c r="F14" s="488">
        <v>-1000</v>
      </c>
      <c r="G14" s="497">
        <v>974227</v>
      </c>
      <c r="H14" s="498">
        <v>974227</v>
      </c>
      <c r="I14" s="498">
        <f t="shared" si="2"/>
        <v>0</v>
      </c>
      <c r="J14" s="498">
        <f t="shared" si="3"/>
        <v>0</v>
      </c>
      <c r="K14" s="499">
        <f t="shared" si="0"/>
        <v>0</v>
      </c>
      <c r="L14" s="497">
        <v>995424</v>
      </c>
      <c r="M14" s="498">
        <v>996342</v>
      </c>
      <c r="N14" s="498">
        <f>L14-M14</f>
        <v>-918</v>
      </c>
      <c r="O14" s="498">
        <f t="shared" si="4"/>
        <v>918000</v>
      </c>
      <c r="P14" s="499">
        <f t="shared" si="1"/>
        <v>0.918</v>
      </c>
      <c r="Q14" s="204"/>
    </row>
    <row r="15" spans="1:17" ht="15.75" customHeight="1">
      <c r="A15" s="395">
        <v>6</v>
      </c>
      <c r="B15" s="513" t="s">
        <v>16</v>
      </c>
      <c r="C15" s="488">
        <v>4864913</v>
      </c>
      <c r="D15" s="521" t="s">
        <v>12</v>
      </c>
      <c r="E15" s="477" t="s">
        <v>366</v>
      </c>
      <c r="F15" s="488">
        <v>-1000</v>
      </c>
      <c r="G15" s="497">
        <v>929562</v>
      </c>
      <c r="H15" s="498">
        <v>929605</v>
      </c>
      <c r="I15" s="498">
        <f t="shared" si="2"/>
        <v>-43</v>
      </c>
      <c r="J15" s="498">
        <f t="shared" si="3"/>
        <v>43000</v>
      </c>
      <c r="K15" s="499">
        <f t="shared" si="0"/>
        <v>0.043</v>
      </c>
      <c r="L15" s="497">
        <v>981564</v>
      </c>
      <c r="M15" s="498">
        <v>984165</v>
      </c>
      <c r="N15" s="498">
        <f>L15-M15</f>
        <v>-2601</v>
      </c>
      <c r="O15" s="498">
        <f t="shared" si="4"/>
        <v>2601000</v>
      </c>
      <c r="P15" s="499">
        <f t="shared" si="1"/>
        <v>2.601</v>
      </c>
      <c r="Q15" s="204"/>
    </row>
    <row r="16" spans="1:17" ht="15.75" customHeight="1">
      <c r="A16" s="395"/>
      <c r="B16" s="514" t="s">
        <v>21</v>
      </c>
      <c r="C16" s="488"/>
      <c r="D16" s="522"/>
      <c r="E16" s="477"/>
      <c r="F16" s="488"/>
      <c r="G16" s="497"/>
      <c r="H16" s="498"/>
      <c r="I16" s="498"/>
      <c r="J16" s="498"/>
      <c r="K16" s="499"/>
      <c r="L16" s="497"/>
      <c r="M16" s="498"/>
      <c r="N16" s="498"/>
      <c r="O16" s="498"/>
      <c r="P16" s="499"/>
      <c r="Q16" s="204"/>
    </row>
    <row r="17" spans="1:17" ht="15.75" customHeight="1">
      <c r="A17" s="395">
        <v>7</v>
      </c>
      <c r="B17" s="513" t="s">
        <v>15</v>
      </c>
      <c r="C17" s="488">
        <v>4864982</v>
      </c>
      <c r="D17" s="521" t="s">
        <v>12</v>
      </c>
      <c r="E17" s="477" t="s">
        <v>366</v>
      </c>
      <c r="F17" s="488">
        <v>-1000</v>
      </c>
      <c r="G17" s="497">
        <v>14809</v>
      </c>
      <c r="H17" s="498">
        <v>14370</v>
      </c>
      <c r="I17" s="498">
        <f t="shared" si="2"/>
        <v>439</v>
      </c>
      <c r="J17" s="498">
        <f t="shared" si="3"/>
        <v>-439000</v>
      </c>
      <c r="K17" s="499">
        <f t="shared" si="0"/>
        <v>-0.439</v>
      </c>
      <c r="L17" s="497">
        <v>5935</v>
      </c>
      <c r="M17" s="498">
        <v>6036</v>
      </c>
      <c r="N17" s="498">
        <f>L17-M17</f>
        <v>-101</v>
      </c>
      <c r="O17" s="498">
        <f t="shared" si="4"/>
        <v>101000</v>
      </c>
      <c r="P17" s="499">
        <f t="shared" si="1"/>
        <v>0.101</v>
      </c>
      <c r="Q17" s="204"/>
    </row>
    <row r="18" spans="1:17" ht="15.75" customHeight="1">
      <c r="A18" s="395">
        <v>8</v>
      </c>
      <c r="B18" s="513" t="s">
        <v>16</v>
      </c>
      <c r="C18" s="488">
        <v>4864983</v>
      </c>
      <c r="D18" s="521" t="s">
        <v>12</v>
      </c>
      <c r="E18" s="477" t="s">
        <v>366</v>
      </c>
      <c r="F18" s="488">
        <v>-1000</v>
      </c>
      <c r="G18" s="497">
        <v>15699</v>
      </c>
      <c r="H18" s="498">
        <v>15248</v>
      </c>
      <c r="I18" s="498">
        <f t="shared" si="2"/>
        <v>451</v>
      </c>
      <c r="J18" s="498">
        <f t="shared" si="3"/>
        <v>-451000</v>
      </c>
      <c r="K18" s="499">
        <f t="shared" si="0"/>
        <v>-0.451</v>
      </c>
      <c r="L18" s="497">
        <v>3521</v>
      </c>
      <c r="M18" s="498">
        <v>3629</v>
      </c>
      <c r="N18" s="498">
        <f>L18-M18</f>
        <v>-108</v>
      </c>
      <c r="O18" s="498">
        <f t="shared" si="4"/>
        <v>108000</v>
      </c>
      <c r="P18" s="499">
        <f t="shared" si="1"/>
        <v>0.108</v>
      </c>
      <c r="Q18" s="204"/>
    </row>
    <row r="19" spans="1:17" ht="15.75" customHeight="1">
      <c r="A19" s="395">
        <v>9</v>
      </c>
      <c r="B19" s="513" t="s">
        <v>22</v>
      </c>
      <c r="C19" s="488">
        <v>4864953</v>
      </c>
      <c r="D19" s="521" t="s">
        <v>12</v>
      </c>
      <c r="E19" s="477" t="s">
        <v>366</v>
      </c>
      <c r="F19" s="488">
        <v>-1000</v>
      </c>
      <c r="G19" s="497">
        <v>6687</v>
      </c>
      <c r="H19" s="498">
        <v>6705</v>
      </c>
      <c r="I19" s="498">
        <f t="shared" si="2"/>
        <v>-18</v>
      </c>
      <c r="J19" s="498">
        <f t="shared" si="3"/>
        <v>18000</v>
      </c>
      <c r="K19" s="499">
        <f t="shared" si="0"/>
        <v>0.018</v>
      </c>
      <c r="L19" s="497">
        <v>994698</v>
      </c>
      <c r="M19" s="498">
        <v>994948</v>
      </c>
      <c r="N19" s="498">
        <f>L19-M19</f>
        <v>-250</v>
      </c>
      <c r="O19" s="498">
        <f t="shared" si="4"/>
        <v>250000</v>
      </c>
      <c r="P19" s="499">
        <f t="shared" si="1"/>
        <v>0.25</v>
      </c>
      <c r="Q19" s="204"/>
    </row>
    <row r="20" spans="1:17" ht="15.75" customHeight="1">
      <c r="A20" s="395">
        <v>10</v>
      </c>
      <c r="B20" s="513" t="s">
        <v>23</v>
      </c>
      <c r="C20" s="488">
        <v>4864984</v>
      </c>
      <c r="D20" s="521" t="s">
        <v>12</v>
      </c>
      <c r="E20" s="477" t="s">
        <v>366</v>
      </c>
      <c r="F20" s="488">
        <v>-1000</v>
      </c>
      <c r="G20" s="497">
        <v>4888</v>
      </c>
      <c r="H20" s="498">
        <v>4968</v>
      </c>
      <c r="I20" s="498">
        <f t="shared" si="2"/>
        <v>-80</v>
      </c>
      <c r="J20" s="498">
        <f t="shared" si="3"/>
        <v>80000</v>
      </c>
      <c r="K20" s="499">
        <f t="shared" si="0"/>
        <v>0.08</v>
      </c>
      <c r="L20" s="497">
        <v>988001</v>
      </c>
      <c r="M20" s="498">
        <v>988235</v>
      </c>
      <c r="N20" s="498">
        <f>L20-M20</f>
        <v>-234</v>
      </c>
      <c r="O20" s="498">
        <f t="shared" si="4"/>
        <v>234000</v>
      </c>
      <c r="P20" s="499">
        <f t="shared" si="1"/>
        <v>0.234</v>
      </c>
      <c r="Q20" s="204"/>
    </row>
    <row r="21" spans="1:17" ht="15.75" customHeight="1">
      <c r="A21" s="395"/>
      <c r="B21" s="514" t="s">
        <v>24</v>
      </c>
      <c r="C21" s="488"/>
      <c r="D21" s="522"/>
      <c r="E21" s="477"/>
      <c r="F21" s="488"/>
      <c r="G21" s="497"/>
      <c r="H21" s="498"/>
      <c r="I21" s="498"/>
      <c r="J21" s="498"/>
      <c r="K21" s="499"/>
      <c r="L21" s="497"/>
      <c r="M21" s="498"/>
      <c r="N21" s="498"/>
      <c r="O21" s="498"/>
      <c r="P21" s="499"/>
      <c r="Q21" s="204"/>
    </row>
    <row r="22" spans="1:17" ht="15.75" customHeight="1">
      <c r="A22" s="395">
        <v>11</v>
      </c>
      <c r="B22" s="513" t="s">
        <v>15</v>
      </c>
      <c r="C22" s="488">
        <v>4864939</v>
      </c>
      <c r="D22" s="521" t="s">
        <v>12</v>
      </c>
      <c r="E22" s="477" t="s">
        <v>366</v>
      </c>
      <c r="F22" s="488">
        <v>-1000</v>
      </c>
      <c r="G22" s="497">
        <v>33029</v>
      </c>
      <c r="H22" s="498">
        <v>32512</v>
      </c>
      <c r="I22" s="498">
        <f t="shared" si="2"/>
        <v>517</v>
      </c>
      <c r="J22" s="498">
        <f t="shared" si="3"/>
        <v>-517000</v>
      </c>
      <c r="K22" s="499">
        <f t="shared" si="0"/>
        <v>-0.517</v>
      </c>
      <c r="L22" s="497">
        <v>8904</v>
      </c>
      <c r="M22" s="498">
        <v>8984</v>
      </c>
      <c r="N22" s="498">
        <f>L22-M22</f>
        <v>-80</v>
      </c>
      <c r="O22" s="498">
        <f t="shared" si="4"/>
        <v>80000</v>
      </c>
      <c r="P22" s="499">
        <f t="shared" si="1"/>
        <v>0.08</v>
      </c>
      <c r="Q22" s="204"/>
    </row>
    <row r="23" spans="1:17" ht="15.75" customHeight="1">
      <c r="A23" s="395">
        <v>12</v>
      </c>
      <c r="B23" s="513" t="s">
        <v>25</v>
      </c>
      <c r="C23" s="488">
        <v>4864940</v>
      </c>
      <c r="D23" s="521" t="s">
        <v>12</v>
      </c>
      <c r="E23" s="477" t="s">
        <v>366</v>
      </c>
      <c r="F23" s="488">
        <v>-1000</v>
      </c>
      <c r="G23" s="497">
        <v>4920</v>
      </c>
      <c r="H23" s="498">
        <v>5072</v>
      </c>
      <c r="I23" s="498">
        <f t="shared" si="2"/>
        <v>-152</v>
      </c>
      <c r="J23" s="498">
        <f t="shared" si="3"/>
        <v>152000</v>
      </c>
      <c r="K23" s="499">
        <f t="shared" si="0"/>
        <v>0.152</v>
      </c>
      <c r="L23" s="497">
        <v>3021</v>
      </c>
      <c r="M23" s="498">
        <v>3173</v>
      </c>
      <c r="N23" s="498">
        <f>L23-M23</f>
        <v>-152</v>
      </c>
      <c r="O23" s="498">
        <f t="shared" si="4"/>
        <v>152000</v>
      </c>
      <c r="P23" s="499">
        <f t="shared" si="1"/>
        <v>0.152</v>
      </c>
      <c r="Q23" s="204"/>
    </row>
    <row r="24" spans="1:17" ht="15.75" customHeight="1">
      <c r="A24" s="395">
        <v>13</v>
      </c>
      <c r="B24" s="513" t="s">
        <v>26</v>
      </c>
      <c r="C24" s="488">
        <v>4865060</v>
      </c>
      <c r="D24" s="521" t="s">
        <v>12</v>
      </c>
      <c r="E24" s="477" t="s">
        <v>366</v>
      </c>
      <c r="F24" s="488">
        <v>1000</v>
      </c>
      <c r="G24" s="497">
        <v>988579</v>
      </c>
      <c r="H24" s="498">
        <v>989786</v>
      </c>
      <c r="I24" s="498">
        <f t="shared" si="2"/>
        <v>-1207</v>
      </c>
      <c r="J24" s="498">
        <f t="shared" si="3"/>
        <v>-1207000</v>
      </c>
      <c r="K24" s="499">
        <f t="shared" si="0"/>
        <v>-1.207</v>
      </c>
      <c r="L24" s="497">
        <v>921540</v>
      </c>
      <c r="M24" s="498">
        <v>921540</v>
      </c>
      <c r="N24" s="498">
        <f>L24-M24</f>
        <v>0</v>
      </c>
      <c r="O24" s="498">
        <f t="shared" si="4"/>
        <v>0</v>
      </c>
      <c r="P24" s="499">
        <f t="shared" si="1"/>
        <v>0</v>
      </c>
      <c r="Q24" s="204"/>
    </row>
    <row r="25" spans="1:17" ht="15.75" customHeight="1">
      <c r="A25" s="395"/>
      <c r="B25" s="514" t="s">
        <v>27</v>
      </c>
      <c r="C25" s="488"/>
      <c r="D25" s="522"/>
      <c r="E25" s="477"/>
      <c r="F25" s="488"/>
      <c r="G25" s="497"/>
      <c r="H25" s="498"/>
      <c r="I25" s="498"/>
      <c r="J25" s="498"/>
      <c r="K25" s="499"/>
      <c r="L25" s="497"/>
      <c r="M25" s="498"/>
      <c r="N25" s="498"/>
      <c r="O25" s="498"/>
      <c r="P25" s="499"/>
      <c r="Q25" s="204"/>
    </row>
    <row r="26" spans="1:17" ht="15.75" customHeight="1">
      <c r="A26" s="395">
        <v>14</v>
      </c>
      <c r="B26" s="513" t="s">
        <v>15</v>
      </c>
      <c r="C26" s="488">
        <v>4865034</v>
      </c>
      <c r="D26" s="521" t="s">
        <v>12</v>
      </c>
      <c r="E26" s="477" t="s">
        <v>366</v>
      </c>
      <c r="F26" s="488">
        <v>-1000</v>
      </c>
      <c r="G26" s="497">
        <v>178</v>
      </c>
      <c r="H26" s="498">
        <v>320</v>
      </c>
      <c r="I26" s="498">
        <f t="shared" si="2"/>
        <v>-142</v>
      </c>
      <c r="J26" s="498">
        <f t="shared" si="3"/>
        <v>142000</v>
      </c>
      <c r="K26" s="499">
        <f t="shared" si="0"/>
        <v>0.142</v>
      </c>
      <c r="L26" s="497">
        <v>7476</v>
      </c>
      <c r="M26" s="498">
        <v>7585</v>
      </c>
      <c r="N26" s="498">
        <f>L26-M26</f>
        <v>-109</v>
      </c>
      <c r="O26" s="498">
        <f t="shared" si="4"/>
        <v>109000</v>
      </c>
      <c r="P26" s="499">
        <f t="shared" si="1"/>
        <v>0.109</v>
      </c>
      <c r="Q26" s="204"/>
    </row>
    <row r="27" spans="1:17" ht="15.75" customHeight="1">
      <c r="A27" s="395">
        <v>15</v>
      </c>
      <c r="B27" s="513" t="s">
        <v>16</v>
      </c>
      <c r="C27" s="488">
        <v>4865035</v>
      </c>
      <c r="D27" s="521" t="s">
        <v>12</v>
      </c>
      <c r="E27" s="477" t="s">
        <v>366</v>
      </c>
      <c r="F27" s="488">
        <v>-1000</v>
      </c>
      <c r="G27" s="497">
        <v>999334</v>
      </c>
      <c r="H27" s="498">
        <v>999955</v>
      </c>
      <c r="I27" s="498">
        <f t="shared" si="2"/>
        <v>-621</v>
      </c>
      <c r="J27" s="498">
        <f t="shared" si="3"/>
        <v>621000</v>
      </c>
      <c r="K27" s="499">
        <f t="shared" si="0"/>
        <v>0.621</v>
      </c>
      <c r="L27" s="497">
        <v>13309</v>
      </c>
      <c r="M27" s="498">
        <v>13398</v>
      </c>
      <c r="N27" s="498">
        <f>L27-M27</f>
        <v>-89</v>
      </c>
      <c r="O27" s="498">
        <f t="shared" si="4"/>
        <v>89000</v>
      </c>
      <c r="P27" s="499">
        <f t="shared" si="1"/>
        <v>0.089</v>
      </c>
      <c r="Q27" s="204"/>
    </row>
    <row r="28" spans="1:17" ht="15.75" customHeight="1">
      <c r="A28" s="395">
        <v>16</v>
      </c>
      <c r="B28" s="513" t="s">
        <v>17</v>
      </c>
      <c r="C28" s="488">
        <v>4902500</v>
      </c>
      <c r="D28" s="521" t="s">
        <v>12</v>
      </c>
      <c r="E28" s="477" t="s">
        <v>366</v>
      </c>
      <c r="F28" s="488">
        <v>-1000</v>
      </c>
      <c r="G28" s="497">
        <v>1308</v>
      </c>
      <c r="H28" s="498">
        <v>1420</v>
      </c>
      <c r="I28" s="498">
        <f t="shared" si="2"/>
        <v>-112</v>
      </c>
      <c r="J28" s="498">
        <f t="shared" si="3"/>
        <v>112000</v>
      </c>
      <c r="K28" s="499">
        <f t="shared" si="0"/>
        <v>0.112</v>
      </c>
      <c r="L28" s="497">
        <v>15408</v>
      </c>
      <c r="M28" s="498">
        <v>15397</v>
      </c>
      <c r="N28" s="498">
        <f>L28-M28</f>
        <v>11</v>
      </c>
      <c r="O28" s="498">
        <f t="shared" si="4"/>
        <v>-11000</v>
      </c>
      <c r="P28" s="499">
        <f t="shared" si="1"/>
        <v>-0.011</v>
      </c>
      <c r="Q28" s="204"/>
    </row>
    <row r="29" spans="1:17" ht="15.75" customHeight="1">
      <c r="A29" s="395"/>
      <c r="B29" s="513"/>
      <c r="C29" s="488"/>
      <c r="D29" s="521"/>
      <c r="E29" s="477"/>
      <c r="F29" s="488"/>
      <c r="G29" s="497"/>
      <c r="H29" s="498"/>
      <c r="I29" s="498"/>
      <c r="J29" s="498"/>
      <c r="K29" s="499"/>
      <c r="L29" s="497"/>
      <c r="M29" s="498"/>
      <c r="N29" s="498"/>
      <c r="O29" s="498"/>
      <c r="P29" s="499"/>
      <c r="Q29" s="204"/>
    </row>
    <row r="30" spans="1:17" ht="15.75" customHeight="1">
      <c r="A30" s="395"/>
      <c r="B30" s="514" t="s">
        <v>28</v>
      </c>
      <c r="C30" s="488"/>
      <c r="D30" s="522"/>
      <c r="E30" s="477"/>
      <c r="F30" s="488"/>
      <c r="G30" s="497"/>
      <c r="H30" s="498"/>
      <c r="I30" s="498"/>
      <c r="J30" s="498"/>
      <c r="K30" s="499"/>
      <c r="L30" s="497"/>
      <c r="M30" s="498"/>
      <c r="N30" s="498"/>
      <c r="O30" s="498"/>
      <c r="P30" s="499"/>
      <c r="Q30" s="204"/>
    </row>
    <row r="31" spans="1:17" ht="15.75" customHeight="1">
      <c r="A31" s="395">
        <v>17</v>
      </c>
      <c r="B31" s="513" t="s">
        <v>29</v>
      </c>
      <c r="C31" s="488">
        <v>4864886</v>
      </c>
      <c r="D31" s="521" t="s">
        <v>12</v>
      </c>
      <c r="E31" s="477" t="s">
        <v>366</v>
      </c>
      <c r="F31" s="488">
        <v>1000</v>
      </c>
      <c r="G31" s="497">
        <v>132</v>
      </c>
      <c r="H31" s="498">
        <v>131</v>
      </c>
      <c r="I31" s="498">
        <f t="shared" si="2"/>
        <v>1</v>
      </c>
      <c r="J31" s="498">
        <f t="shared" si="3"/>
        <v>1000</v>
      </c>
      <c r="K31" s="499">
        <f t="shared" si="0"/>
        <v>0.001</v>
      </c>
      <c r="L31" s="497">
        <v>30981</v>
      </c>
      <c r="M31" s="498">
        <v>30905</v>
      </c>
      <c r="N31" s="498">
        <f>L31-M31</f>
        <v>76</v>
      </c>
      <c r="O31" s="498">
        <f t="shared" si="4"/>
        <v>76000</v>
      </c>
      <c r="P31" s="499">
        <f t="shared" si="1"/>
        <v>0.076</v>
      </c>
      <c r="Q31" s="204"/>
    </row>
    <row r="32" spans="1:17" ht="15.75" customHeight="1">
      <c r="A32" s="395">
        <v>18</v>
      </c>
      <c r="B32" s="513" t="s">
        <v>30</v>
      </c>
      <c r="C32" s="488">
        <v>4864887</v>
      </c>
      <c r="D32" s="521" t="s">
        <v>12</v>
      </c>
      <c r="E32" s="477" t="s">
        <v>366</v>
      </c>
      <c r="F32" s="488">
        <v>1000</v>
      </c>
      <c r="G32" s="497">
        <v>281</v>
      </c>
      <c r="H32" s="498">
        <v>270</v>
      </c>
      <c r="I32" s="498">
        <f t="shared" si="2"/>
        <v>11</v>
      </c>
      <c r="J32" s="498">
        <f t="shared" si="3"/>
        <v>11000</v>
      </c>
      <c r="K32" s="499">
        <f t="shared" si="0"/>
        <v>0.011</v>
      </c>
      <c r="L32" s="497">
        <v>23625</v>
      </c>
      <c r="M32" s="498">
        <v>23456</v>
      </c>
      <c r="N32" s="498">
        <f>L32-M32</f>
        <v>169</v>
      </c>
      <c r="O32" s="498">
        <f t="shared" si="4"/>
        <v>169000</v>
      </c>
      <c r="P32" s="499">
        <f t="shared" si="1"/>
        <v>0.169</v>
      </c>
      <c r="Q32" s="204"/>
    </row>
    <row r="33" spans="1:17" ht="15.75" customHeight="1">
      <c r="A33" s="395">
        <v>19</v>
      </c>
      <c r="B33" s="513" t="s">
        <v>31</v>
      </c>
      <c r="C33" s="488">
        <v>4864798</v>
      </c>
      <c r="D33" s="521" t="s">
        <v>12</v>
      </c>
      <c r="E33" s="477" t="s">
        <v>366</v>
      </c>
      <c r="F33" s="488">
        <v>100</v>
      </c>
      <c r="G33" s="497">
        <v>554</v>
      </c>
      <c r="H33" s="498">
        <v>554</v>
      </c>
      <c r="I33" s="498">
        <f t="shared" si="2"/>
        <v>0</v>
      </c>
      <c r="J33" s="498">
        <f t="shared" si="3"/>
        <v>0</v>
      </c>
      <c r="K33" s="499">
        <f t="shared" si="0"/>
        <v>0</v>
      </c>
      <c r="L33" s="497">
        <v>81548</v>
      </c>
      <c r="M33" s="498">
        <v>78315</v>
      </c>
      <c r="N33" s="498">
        <f>L33-M33</f>
        <v>3233</v>
      </c>
      <c r="O33" s="498">
        <f t="shared" si="4"/>
        <v>323300</v>
      </c>
      <c r="P33" s="499">
        <f t="shared" si="1"/>
        <v>0.3233</v>
      </c>
      <c r="Q33" s="204"/>
    </row>
    <row r="34" spans="1:17" ht="15.75" customHeight="1">
      <c r="A34" s="395">
        <v>20</v>
      </c>
      <c r="B34" s="513" t="s">
        <v>32</v>
      </c>
      <c r="C34" s="488">
        <v>4864799</v>
      </c>
      <c r="D34" s="521" t="s">
        <v>12</v>
      </c>
      <c r="E34" s="477" t="s">
        <v>366</v>
      </c>
      <c r="F34" s="488">
        <v>100</v>
      </c>
      <c r="G34" s="497">
        <v>1430</v>
      </c>
      <c r="H34" s="498">
        <v>1430</v>
      </c>
      <c r="I34" s="498">
        <f t="shared" si="2"/>
        <v>0</v>
      </c>
      <c r="J34" s="498">
        <f t="shared" si="3"/>
        <v>0</v>
      </c>
      <c r="K34" s="499">
        <f t="shared" si="0"/>
        <v>0</v>
      </c>
      <c r="L34" s="497">
        <v>126780</v>
      </c>
      <c r="M34" s="498">
        <v>126780</v>
      </c>
      <c r="N34" s="498">
        <f>L34-M34</f>
        <v>0</v>
      </c>
      <c r="O34" s="498">
        <f t="shared" si="4"/>
        <v>0</v>
      </c>
      <c r="P34" s="499">
        <f t="shared" si="1"/>
        <v>0</v>
      </c>
      <c r="Q34" s="204"/>
    </row>
    <row r="35" spans="1:17" ht="15.75" customHeight="1">
      <c r="A35" s="395">
        <v>21</v>
      </c>
      <c r="B35" s="513" t="s">
        <v>33</v>
      </c>
      <c r="C35" s="488">
        <v>4864888</v>
      </c>
      <c r="D35" s="521" t="s">
        <v>12</v>
      </c>
      <c r="E35" s="477" t="s">
        <v>366</v>
      </c>
      <c r="F35" s="488">
        <v>1000</v>
      </c>
      <c r="G35" s="497">
        <v>997119</v>
      </c>
      <c r="H35" s="498">
        <v>997133</v>
      </c>
      <c r="I35" s="498">
        <f t="shared" si="2"/>
        <v>-14</v>
      </c>
      <c r="J35" s="498">
        <f t="shared" si="3"/>
        <v>-14000</v>
      </c>
      <c r="K35" s="499">
        <f t="shared" si="0"/>
        <v>-0.014</v>
      </c>
      <c r="L35" s="497">
        <v>2743</v>
      </c>
      <c r="M35" s="498">
        <v>2562</v>
      </c>
      <c r="N35" s="498">
        <f>L35-M35</f>
        <v>181</v>
      </c>
      <c r="O35" s="498">
        <f t="shared" si="4"/>
        <v>181000</v>
      </c>
      <c r="P35" s="499">
        <f t="shared" si="1"/>
        <v>0.181</v>
      </c>
      <c r="Q35" s="204"/>
    </row>
    <row r="36" spans="1:17" ht="15.75" customHeight="1">
      <c r="A36" s="395"/>
      <c r="B36" s="515" t="s">
        <v>34</v>
      </c>
      <c r="C36" s="488"/>
      <c r="D36" s="521"/>
      <c r="E36" s="477"/>
      <c r="F36" s="488"/>
      <c r="G36" s="497"/>
      <c r="H36" s="498"/>
      <c r="I36" s="498"/>
      <c r="J36" s="498"/>
      <c r="K36" s="499"/>
      <c r="L36" s="497"/>
      <c r="M36" s="498"/>
      <c r="N36" s="498"/>
      <c r="O36" s="498"/>
      <c r="P36" s="499"/>
      <c r="Q36" s="204"/>
    </row>
    <row r="37" spans="1:17" ht="15.75" customHeight="1">
      <c r="A37" s="395">
        <v>22</v>
      </c>
      <c r="B37" s="513" t="s">
        <v>35</v>
      </c>
      <c r="C37" s="488">
        <v>4865057</v>
      </c>
      <c r="D37" s="521" t="s">
        <v>12</v>
      </c>
      <c r="E37" s="477" t="s">
        <v>366</v>
      </c>
      <c r="F37" s="488">
        <v>50</v>
      </c>
      <c r="G37" s="497">
        <v>659525</v>
      </c>
      <c r="H37" s="498">
        <v>659525</v>
      </c>
      <c r="I37" s="498">
        <f t="shared" si="2"/>
        <v>0</v>
      </c>
      <c r="J37" s="498">
        <f t="shared" si="3"/>
        <v>0</v>
      </c>
      <c r="K37" s="499">
        <f t="shared" si="0"/>
        <v>0</v>
      </c>
      <c r="L37" s="497">
        <v>888778</v>
      </c>
      <c r="M37" s="498">
        <v>897267</v>
      </c>
      <c r="N37" s="498">
        <f>L37-M37</f>
        <v>-8489</v>
      </c>
      <c r="O37" s="498">
        <f t="shared" si="4"/>
        <v>-424450</v>
      </c>
      <c r="P37" s="499">
        <f t="shared" si="1"/>
        <v>-0.42445</v>
      </c>
      <c r="Q37" s="204"/>
    </row>
    <row r="38" spans="1:17" ht="15.75" customHeight="1">
      <c r="A38" s="395">
        <v>23</v>
      </c>
      <c r="B38" s="513" t="s">
        <v>36</v>
      </c>
      <c r="C38" s="488">
        <v>4865058</v>
      </c>
      <c r="D38" s="521" t="s">
        <v>12</v>
      </c>
      <c r="E38" s="477" t="s">
        <v>366</v>
      </c>
      <c r="F38" s="488">
        <v>50</v>
      </c>
      <c r="G38" s="497">
        <v>666476</v>
      </c>
      <c r="H38" s="498">
        <v>666476</v>
      </c>
      <c r="I38" s="498">
        <f t="shared" si="2"/>
        <v>0</v>
      </c>
      <c r="J38" s="498">
        <f t="shared" si="3"/>
        <v>0</v>
      </c>
      <c r="K38" s="499">
        <f t="shared" si="0"/>
        <v>0</v>
      </c>
      <c r="L38" s="497">
        <v>918230</v>
      </c>
      <c r="M38" s="498">
        <v>925517</v>
      </c>
      <c r="N38" s="498">
        <f>L38-M38</f>
        <v>-7287</v>
      </c>
      <c r="O38" s="498">
        <f t="shared" si="4"/>
        <v>-364350</v>
      </c>
      <c r="P38" s="499">
        <f t="shared" si="1"/>
        <v>-0.36435</v>
      </c>
      <c r="Q38" s="204"/>
    </row>
    <row r="39" spans="1:17" ht="15.75" customHeight="1">
      <c r="A39" s="395">
        <v>24</v>
      </c>
      <c r="B39" s="513" t="s">
        <v>37</v>
      </c>
      <c r="C39" s="488">
        <v>4864889</v>
      </c>
      <c r="D39" s="521" t="s">
        <v>12</v>
      </c>
      <c r="E39" s="477" t="s">
        <v>366</v>
      </c>
      <c r="F39" s="488">
        <v>1000</v>
      </c>
      <c r="G39" s="500">
        <v>993449</v>
      </c>
      <c r="H39" s="501">
        <v>993450</v>
      </c>
      <c r="I39" s="498">
        <f t="shared" si="2"/>
        <v>-1</v>
      </c>
      <c r="J39" s="498">
        <f t="shared" si="3"/>
        <v>-1000</v>
      </c>
      <c r="K39" s="499">
        <f t="shared" si="0"/>
        <v>-0.001</v>
      </c>
      <c r="L39" s="500">
        <v>998782</v>
      </c>
      <c r="M39" s="501">
        <v>998691</v>
      </c>
      <c r="N39" s="498">
        <f>L39-M39</f>
        <v>91</v>
      </c>
      <c r="O39" s="498">
        <f t="shared" si="4"/>
        <v>91000</v>
      </c>
      <c r="P39" s="499">
        <f t="shared" si="1"/>
        <v>0.091</v>
      </c>
      <c r="Q39" s="204"/>
    </row>
    <row r="40" spans="1:17" ht="15.75" customHeight="1">
      <c r="A40" s="395">
        <v>25</v>
      </c>
      <c r="B40" s="513" t="s">
        <v>38</v>
      </c>
      <c r="C40" s="488">
        <v>4864800</v>
      </c>
      <c r="D40" s="521" t="s">
        <v>12</v>
      </c>
      <c r="E40" s="477" t="s">
        <v>366</v>
      </c>
      <c r="F40" s="488">
        <v>100</v>
      </c>
      <c r="G40" s="500"/>
      <c r="H40" s="501"/>
      <c r="I40" s="498">
        <f t="shared" si="2"/>
        <v>0</v>
      </c>
      <c r="J40" s="498">
        <f t="shared" si="3"/>
        <v>0</v>
      </c>
      <c r="K40" s="499">
        <f t="shared" si="0"/>
        <v>0</v>
      </c>
      <c r="L40" s="500"/>
      <c r="M40" s="501"/>
      <c r="N40" s="498">
        <f>L40-M40</f>
        <v>0</v>
      </c>
      <c r="O40" s="498">
        <f t="shared" si="4"/>
        <v>0</v>
      </c>
      <c r="P40" s="499">
        <f t="shared" si="1"/>
        <v>0</v>
      </c>
      <c r="Q40" s="204"/>
    </row>
    <row r="41" spans="1:17" ht="15.75" customHeight="1">
      <c r="A41" s="395"/>
      <c r="B41" s="514" t="s">
        <v>39</v>
      </c>
      <c r="C41" s="488"/>
      <c r="D41" s="522"/>
      <c r="E41" s="477"/>
      <c r="F41" s="488"/>
      <c r="G41" s="497"/>
      <c r="H41" s="498"/>
      <c r="I41" s="498"/>
      <c r="J41" s="498"/>
      <c r="K41" s="499"/>
      <c r="L41" s="497"/>
      <c r="M41" s="498"/>
      <c r="N41" s="498"/>
      <c r="O41" s="498"/>
      <c r="P41" s="499"/>
      <c r="Q41" s="204"/>
    </row>
    <row r="42" spans="1:17" ht="15.75" customHeight="1">
      <c r="A42" s="395">
        <v>26</v>
      </c>
      <c r="B42" s="513" t="s">
        <v>40</v>
      </c>
      <c r="C42" s="488">
        <v>4865054</v>
      </c>
      <c r="D42" s="521" t="s">
        <v>12</v>
      </c>
      <c r="E42" s="477" t="s">
        <v>366</v>
      </c>
      <c r="F42" s="488">
        <v>-1000</v>
      </c>
      <c r="G42" s="497">
        <v>358</v>
      </c>
      <c r="H42" s="498">
        <v>75</v>
      </c>
      <c r="I42" s="498">
        <f t="shared" si="2"/>
        <v>283</v>
      </c>
      <c r="J42" s="498">
        <f t="shared" si="3"/>
        <v>-283000</v>
      </c>
      <c r="K42" s="499">
        <f t="shared" si="0"/>
        <v>-0.283</v>
      </c>
      <c r="L42" s="497">
        <v>978845</v>
      </c>
      <c r="M42" s="498">
        <v>978831</v>
      </c>
      <c r="N42" s="498">
        <f>L42-M42</f>
        <v>14</v>
      </c>
      <c r="O42" s="498">
        <f t="shared" si="4"/>
        <v>-14000</v>
      </c>
      <c r="P42" s="499">
        <f t="shared" si="1"/>
        <v>-0.014</v>
      </c>
      <c r="Q42" s="204"/>
    </row>
    <row r="43" spans="1:17" ht="15.75" customHeight="1">
      <c r="A43" s="395">
        <v>27</v>
      </c>
      <c r="B43" s="513" t="s">
        <v>16</v>
      </c>
      <c r="C43" s="488">
        <v>4865055</v>
      </c>
      <c r="D43" s="521" t="s">
        <v>12</v>
      </c>
      <c r="E43" s="477" t="s">
        <v>366</v>
      </c>
      <c r="F43" s="488">
        <v>-1000</v>
      </c>
      <c r="G43" s="497">
        <v>996433</v>
      </c>
      <c r="H43" s="498">
        <v>996874</v>
      </c>
      <c r="I43" s="498">
        <f t="shared" si="2"/>
        <v>-441</v>
      </c>
      <c r="J43" s="498">
        <f t="shared" si="3"/>
        <v>441000</v>
      </c>
      <c r="K43" s="499">
        <f t="shared" si="0"/>
        <v>0.441</v>
      </c>
      <c r="L43" s="497">
        <v>951469</v>
      </c>
      <c r="M43" s="498">
        <v>951549</v>
      </c>
      <c r="N43" s="498">
        <f>L43-M43</f>
        <v>-80</v>
      </c>
      <c r="O43" s="498">
        <f t="shared" si="4"/>
        <v>80000</v>
      </c>
      <c r="P43" s="499">
        <f t="shared" si="1"/>
        <v>0.08</v>
      </c>
      <c r="Q43" s="204"/>
    </row>
    <row r="44" spans="1:17" ht="15.75" customHeight="1">
      <c r="A44" s="395"/>
      <c r="B44" s="514" t="s">
        <v>41</v>
      </c>
      <c r="C44" s="488"/>
      <c r="D44" s="522"/>
      <c r="E44" s="477"/>
      <c r="F44" s="488"/>
      <c r="G44" s="497"/>
      <c r="H44" s="498"/>
      <c r="I44" s="498"/>
      <c r="J44" s="498"/>
      <c r="K44" s="499"/>
      <c r="L44" s="497"/>
      <c r="M44" s="498"/>
      <c r="N44" s="498"/>
      <c r="O44" s="498"/>
      <c r="P44" s="499"/>
      <c r="Q44" s="204"/>
    </row>
    <row r="45" spans="1:17" ht="15.75" customHeight="1">
      <c r="A45" s="395">
        <v>28</v>
      </c>
      <c r="B45" s="513" t="s">
        <v>42</v>
      </c>
      <c r="C45" s="488">
        <v>4865056</v>
      </c>
      <c r="D45" s="521" t="s">
        <v>12</v>
      </c>
      <c r="E45" s="477" t="s">
        <v>366</v>
      </c>
      <c r="F45" s="488">
        <v>-1000</v>
      </c>
      <c r="G45" s="497">
        <v>998138</v>
      </c>
      <c r="H45" s="498">
        <v>998272</v>
      </c>
      <c r="I45" s="498">
        <f t="shared" si="2"/>
        <v>-134</v>
      </c>
      <c r="J45" s="498">
        <f t="shared" si="3"/>
        <v>134000</v>
      </c>
      <c r="K45" s="499">
        <f t="shared" si="0"/>
        <v>0.134</v>
      </c>
      <c r="L45" s="497">
        <v>969802</v>
      </c>
      <c r="M45" s="498">
        <v>970510</v>
      </c>
      <c r="N45" s="498">
        <f>L45-M45</f>
        <v>-708</v>
      </c>
      <c r="O45" s="498">
        <f t="shared" si="4"/>
        <v>708000</v>
      </c>
      <c r="P45" s="499">
        <f t="shared" si="1"/>
        <v>0.708</v>
      </c>
      <c r="Q45" s="204"/>
    </row>
    <row r="46" spans="1:17" ht="15.75" customHeight="1">
      <c r="A46" s="395"/>
      <c r="B46" s="515" t="s">
        <v>46</v>
      </c>
      <c r="C46" s="488"/>
      <c r="D46" s="521"/>
      <c r="E46" s="477"/>
      <c r="F46" s="488"/>
      <c r="G46" s="497"/>
      <c r="H46" s="498"/>
      <c r="I46" s="498"/>
      <c r="J46" s="498"/>
      <c r="K46" s="499"/>
      <c r="L46" s="497"/>
      <c r="M46" s="498"/>
      <c r="N46" s="498"/>
      <c r="O46" s="498"/>
      <c r="P46" s="499"/>
      <c r="Q46" s="204"/>
    </row>
    <row r="47" spans="1:17" ht="15.75" customHeight="1">
      <c r="A47" s="395"/>
      <c r="B47" s="515" t="s">
        <v>47</v>
      </c>
      <c r="C47" s="488"/>
      <c r="D47" s="521"/>
      <c r="E47" s="477"/>
      <c r="F47" s="488"/>
      <c r="G47" s="497"/>
      <c r="H47" s="498"/>
      <c r="I47" s="498"/>
      <c r="J47" s="498"/>
      <c r="K47" s="499"/>
      <c r="L47" s="497"/>
      <c r="M47" s="498"/>
      <c r="N47" s="498"/>
      <c r="O47" s="498"/>
      <c r="P47" s="499"/>
      <c r="Q47" s="204"/>
    </row>
    <row r="48" spans="1:17" ht="15.75" customHeight="1">
      <c r="A48" s="395"/>
      <c r="B48" s="515" t="s">
        <v>48</v>
      </c>
      <c r="C48" s="488"/>
      <c r="D48" s="521"/>
      <c r="E48" s="477"/>
      <c r="F48" s="488"/>
      <c r="G48" s="497"/>
      <c r="H48" s="498"/>
      <c r="I48" s="498"/>
      <c r="J48" s="498"/>
      <c r="K48" s="499"/>
      <c r="L48" s="497"/>
      <c r="M48" s="498"/>
      <c r="N48" s="498"/>
      <c r="O48" s="498"/>
      <c r="P48" s="499"/>
      <c r="Q48" s="204"/>
    </row>
    <row r="49" spans="1:17" ht="15.75" customHeight="1">
      <c r="A49" s="395">
        <v>29</v>
      </c>
      <c r="B49" s="513" t="s">
        <v>49</v>
      </c>
      <c r="C49" s="488">
        <v>4864843</v>
      </c>
      <c r="D49" s="521" t="s">
        <v>12</v>
      </c>
      <c r="E49" s="477" t="s">
        <v>366</v>
      </c>
      <c r="F49" s="488">
        <v>1000</v>
      </c>
      <c r="G49" s="497">
        <v>187</v>
      </c>
      <c r="H49" s="498">
        <v>184</v>
      </c>
      <c r="I49" s="498">
        <f t="shared" si="2"/>
        <v>3</v>
      </c>
      <c r="J49" s="498">
        <f t="shared" si="3"/>
        <v>3000</v>
      </c>
      <c r="K49" s="499">
        <f t="shared" si="0"/>
        <v>0.003</v>
      </c>
      <c r="L49" s="497">
        <v>11022</v>
      </c>
      <c r="M49" s="498">
        <v>10681</v>
      </c>
      <c r="N49" s="498">
        <f>L49-M49</f>
        <v>341</v>
      </c>
      <c r="O49" s="498">
        <f t="shared" si="4"/>
        <v>341000</v>
      </c>
      <c r="P49" s="499">
        <f t="shared" si="1"/>
        <v>0.341</v>
      </c>
      <c r="Q49" s="204"/>
    </row>
    <row r="50" spans="1:17" ht="15.75" customHeight="1" thickBot="1">
      <c r="A50" s="398">
        <v>30</v>
      </c>
      <c r="B50" s="516" t="s">
        <v>50</v>
      </c>
      <c r="C50" s="471">
        <v>4864844</v>
      </c>
      <c r="D50" s="523" t="s">
        <v>12</v>
      </c>
      <c r="E50" s="478" t="s">
        <v>366</v>
      </c>
      <c r="F50" s="471">
        <v>1000</v>
      </c>
      <c r="G50" s="502">
        <v>998815</v>
      </c>
      <c r="H50" s="503">
        <v>998811</v>
      </c>
      <c r="I50" s="503">
        <f t="shared" si="2"/>
        <v>4</v>
      </c>
      <c r="J50" s="503">
        <f t="shared" si="3"/>
        <v>4000</v>
      </c>
      <c r="K50" s="504">
        <f t="shared" si="0"/>
        <v>0.004</v>
      </c>
      <c r="L50" s="502">
        <v>2825</v>
      </c>
      <c r="M50" s="503">
        <v>2843</v>
      </c>
      <c r="N50" s="503">
        <f>L50-M50</f>
        <v>-18</v>
      </c>
      <c r="O50" s="503">
        <f t="shared" si="4"/>
        <v>-18000</v>
      </c>
      <c r="P50" s="504">
        <f t="shared" si="1"/>
        <v>-0.018</v>
      </c>
      <c r="Q50" s="205"/>
    </row>
    <row r="51" spans="1:17" ht="15.75" customHeight="1" thickTop="1">
      <c r="A51" s="394"/>
      <c r="B51" s="517"/>
      <c r="C51" s="43"/>
      <c r="D51" s="522"/>
      <c r="E51" s="477"/>
      <c r="F51" s="43"/>
      <c r="G51" s="505"/>
      <c r="H51" s="498"/>
      <c r="I51" s="498"/>
      <c r="J51" s="498"/>
      <c r="K51" s="498"/>
      <c r="L51" s="505"/>
      <c r="M51" s="498"/>
      <c r="N51" s="498"/>
      <c r="O51" s="498"/>
      <c r="P51" s="498"/>
      <c r="Q51" s="26"/>
    </row>
    <row r="52" spans="1:17" ht="21.75" customHeight="1" thickBot="1">
      <c r="A52" s="396"/>
      <c r="B52" s="520" t="s">
        <v>331</v>
      </c>
      <c r="C52" s="43"/>
      <c r="D52" s="522"/>
      <c r="E52" s="477"/>
      <c r="F52" s="43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244" t="str">
        <f>Q1</f>
        <v>APRIL-10</v>
      </c>
    </row>
    <row r="53" spans="1:17" ht="15.75" customHeight="1" thickTop="1">
      <c r="A53" s="393"/>
      <c r="B53" s="512" t="s">
        <v>51</v>
      </c>
      <c r="C53" s="468"/>
      <c r="D53" s="524"/>
      <c r="E53" s="524"/>
      <c r="F53" s="468"/>
      <c r="G53" s="506"/>
      <c r="H53" s="505"/>
      <c r="I53" s="505"/>
      <c r="J53" s="505"/>
      <c r="K53" s="507"/>
      <c r="L53" s="506"/>
      <c r="M53" s="505"/>
      <c r="N53" s="505"/>
      <c r="O53" s="505"/>
      <c r="P53" s="507"/>
      <c r="Q53" s="203"/>
    </row>
    <row r="54" spans="1:17" ht="15.75" customHeight="1">
      <c r="A54" s="395">
        <v>31</v>
      </c>
      <c r="B54" s="517" t="s">
        <v>88</v>
      </c>
      <c r="C54" s="488">
        <v>4865169</v>
      </c>
      <c r="D54" s="522" t="s">
        <v>12</v>
      </c>
      <c r="E54" s="477" t="s">
        <v>366</v>
      </c>
      <c r="F54" s="488">
        <v>1000</v>
      </c>
      <c r="G54" s="500">
        <v>6</v>
      </c>
      <c r="H54" s="501">
        <v>5</v>
      </c>
      <c r="I54" s="498">
        <f t="shared" si="2"/>
        <v>1</v>
      </c>
      <c r="J54" s="498">
        <f t="shared" si="3"/>
        <v>1000</v>
      </c>
      <c r="K54" s="499">
        <f t="shared" si="0"/>
        <v>0.001</v>
      </c>
      <c r="L54" s="500">
        <v>42552</v>
      </c>
      <c r="M54" s="501">
        <v>42036</v>
      </c>
      <c r="N54" s="498">
        <f>L54-M54</f>
        <v>516</v>
      </c>
      <c r="O54" s="498">
        <f t="shared" si="4"/>
        <v>516000</v>
      </c>
      <c r="P54" s="499">
        <f t="shared" si="1"/>
        <v>0.516</v>
      </c>
      <c r="Q54" s="204"/>
    </row>
    <row r="55" spans="1:17" ht="15.75" customHeight="1">
      <c r="A55" s="395"/>
      <c r="B55" s="514" t="s">
        <v>327</v>
      </c>
      <c r="C55" s="488"/>
      <c r="D55" s="522"/>
      <c r="E55" s="477"/>
      <c r="F55" s="488"/>
      <c r="G55" s="500"/>
      <c r="H55" s="501"/>
      <c r="I55" s="498"/>
      <c r="J55" s="498"/>
      <c r="K55" s="499"/>
      <c r="L55" s="500"/>
      <c r="M55" s="501"/>
      <c r="N55" s="498"/>
      <c r="O55" s="498"/>
      <c r="P55" s="499"/>
      <c r="Q55" s="204"/>
    </row>
    <row r="56" spans="1:17" ht="15.75" customHeight="1">
      <c r="A56" s="395">
        <v>32</v>
      </c>
      <c r="B56" s="513" t="s">
        <v>326</v>
      </c>
      <c r="C56" s="488">
        <v>4864824</v>
      </c>
      <c r="D56" s="522" t="s">
        <v>12</v>
      </c>
      <c r="E56" s="477" t="s">
        <v>366</v>
      </c>
      <c r="F56" s="488">
        <v>100</v>
      </c>
      <c r="G56" s="497">
        <v>7101</v>
      </c>
      <c r="H56" s="498">
        <v>6938</v>
      </c>
      <c r="I56" s="498">
        <f t="shared" si="2"/>
        <v>163</v>
      </c>
      <c r="J56" s="498">
        <f t="shared" si="3"/>
        <v>16300</v>
      </c>
      <c r="K56" s="499">
        <f t="shared" si="0"/>
        <v>0.0163</v>
      </c>
      <c r="L56" s="497">
        <v>24407</v>
      </c>
      <c r="M56" s="498">
        <v>22824</v>
      </c>
      <c r="N56" s="498">
        <f>L56-M56</f>
        <v>1583</v>
      </c>
      <c r="O56" s="498">
        <f t="shared" si="4"/>
        <v>158300</v>
      </c>
      <c r="P56" s="499">
        <f t="shared" si="1"/>
        <v>0.1583</v>
      </c>
      <c r="Q56" s="204"/>
    </row>
    <row r="57" spans="1:17" ht="15.75" customHeight="1">
      <c r="A57" s="395"/>
      <c r="B57" s="513"/>
      <c r="C57" s="488"/>
      <c r="D57" s="521"/>
      <c r="E57" s="477"/>
      <c r="F57" s="488"/>
      <c r="G57" s="497"/>
      <c r="H57" s="498"/>
      <c r="I57" s="498"/>
      <c r="J57" s="498"/>
      <c r="K57" s="499"/>
      <c r="L57" s="497"/>
      <c r="M57" s="498"/>
      <c r="N57" s="498"/>
      <c r="O57" s="498"/>
      <c r="P57" s="499"/>
      <c r="Q57" s="204"/>
    </row>
    <row r="58" spans="1:17" ht="15.75" customHeight="1">
      <c r="A58" s="395"/>
      <c r="B58" s="426" t="s">
        <v>57</v>
      </c>
      <c r="C58" s="490"/>
      <c r="D58" s="525"/>
      <c r="E58" s="525"/>
      <c r="F58" s="490"/>
      <c r="G58" s="497"/>
      <c r="H58" s="498"/>
      <c r="I58" s="498"/>
      <c r="J58" s="498"/>
      <c r="K58" s="499"/>
      <c r="L58" s="497"/>
      <c r="M58" s="498"/>
      <c r="N58" s="498"/>
      <c r="O58" s="498"/>
      <c r="P58" s="499"/>
      <c r="Q58" s="204"/>
    </row>
    <row r="59" spans="1:17" ht="15.75" customHeight="1">
      <c r="A59" s="395">
        <v>33</v>
      </c>
      <c r="B59" s="518" t="s">
        <v>58</v>
      </c>
      <c r="C59" s="490">
        <v>4902518</v>
      </c>
      <c r="D59" s="526" t="s">
        <v>12</v>
      </c>
      <c r="E59" s="477" t="s">
        <v>366</v>
      </c>
      <c r="F59" s="490">
        <v>100</v>
      </c>
      <c r="G59" s="497">
        <v>3309</v>
      </c>
      <c r="H59" s="498">
        <v>3257</v>
      </c>
      <c r="I59" s="498">
        <f>G59-H59</f>
        <v>52</v>
      </c>
      <c r="J59" s="498">
        <f>$F59*I59</f>
        <v>5200</v>
      </c>
      <c r="K59" s="499">
        <f>J59/1000000</f>
        <v>0.0052</v>
      </c>
      <c r="L59" s="497">
        <v>13061</v>
      </c>
      <c r="M59" s="498">
        <v>12367</v>
      </c>
      <c r="N59" s="498">
        <f>L59-M59</f>
        <v>694</v>
      </c>
      <c r="O59" s="498">
        <f>$F59*N59</f>
        <v>69400</v>
      </c>
      <c r="P59" s="499">
        <f>O59/1000000</f>
        <v>0.0694</v>
      </c>
      <c r="Q59" s="204"/>
    </row>
    <row r="60" spans="1:17" ht="15.75" customHeight="1">
      <c r="A60" s="395">
        <v>34</v>
      </c>
      <c r="B60" s="518" t="s">
        <v>59</v>
      </c>
      <c r="C60" s="490">
        <v>4902519</v>
      </c>
      <c r="D60" s="526" t="s">
        <v>12</v>
      </c>
      <c r="E60" s="477" t="s">
        <v>366</v>
      </c>
      <c r="F60" s="490">
        <v>100</v>
      </c>
      <c r="G60" s="497">
        <v>6020</v>
      </c>
      <c r="H60" s="498">
        <v>5971</v>
      </c>
      <c r="I60" s="498">
        <f>G60-H60</f>
        <v>49</v>
      </c>
      <c r="J60" s="498">
        <f>$F60*I60</f>
        <v>4900</v>
      </c>
      <c r="K60" s="499">
        <f>J60/1000000</f>
        <v>0.0049</v>
      </c>
      <c r="L60" s="497">
        <v>18429</v>
      </c>
      <c r="M60" s="498">
        <v>17935</v>
      </c>
      <c r="N60" s="498">
        <f>L60-M60</f>
        <v>494</v>
      </c>
      <c r="O60" s="498">
        <f>$F60*N60</f>
        <v>49400</v>
      </c>
      <c r="P60" s="499">
        <f>O60/1000000</f>
        <v>0.0494</v>
      </c>
      <c r="Q60" s="204"/>
    </row>
    <row r="61" spans="1:17" ht="15.75" customHeight="1">
      <c r="A61" s="395">
        <v>35</v>
      </c>
      <c r="B61" s="518" t="s">
        <v>60</v>
      </c>
      <c r="C61" s="490">
        <v>4902520</v>
      </c>
      <c r="D61" s="526" t="s">
        <v>12</v>
      </c>
      <c r="E61" s="477" t="s">
        <v>366</v>
      </c>
      <c r="F61" s="490">
        <v>100</v>
      </c>
      <c r="G61" s="497">
        <v>7340</v>
      </c>
      <c r="H61" s="498">
        <v>7108</v>
      </c>
      <c r="I61" s="498">
        <f>G61-H61</f>
        <v>232</v>
      </c>
      <c r="J61" s="498">
        <f>$F61*I61</f>
        <v>23200</v>
      </c>
      <c r="K61" s="499">
        <f>J61/1000000</f>
        <v>0.0232</v>
      </c>
      <c r="L61" s="497">
        <v>27563</v>
      </c>
      <c r="M61" s="498">
        <v>25987</v>
      </c>
      <c r="N61" s="498">
        <f>L61-M61</f>
        <v>1576</v>
      </c>
      <c r="O61" s="498">
        <f>$F61*N61</f>
        <v>157600</v>
      </c>
      <c r="P61" s="499">
        <f>O61/1000000</f>
        <v>0.1576</v>
      </c>
      <c r="Q61" s="204"/>
    </row>
    <row r="62" spans="1:17" ht="15.75" customHeight="1">
      <c r="A62" s="395"/>
      <c r="B62" s="426" t="s">
        <v>61</v>
      </c>
      <c r="C62" s="490"/>
      <c r="D62" s="525"/>
      <c r="E62" s="525"/>
      <c r="F62" s="490"/>
      <c r="G62" s="497"/>
      <c r="H62" s="498"/>
      <c r="I62" s="498"/>
      <c r="J62" s="498"/>
      <c r="K62" s="499"/>
      <c r="L62" s="497"/>
      <c r="M62" s="498"/>
      <c r="N62" s="498"/>
      <c r="O62" s="498"/>
      <c r="P62" s="499"/>
      <c r="Q62" s="204"/>
    </row>
    <row r="63" spans="1:17" ht="15.75" customHeight="1">
      <c r="A63" s="395">
        <v>36</v>
      </c>
      <c r="B63" s="518" t="s">
        <v>62</v>
      </c>
      <c r="C63" s="490">
        <v>4902521</v>
      </c>
      <c r="D63" s="526" t="s">
        <v>12</v>
      </c>
      <c r="E63" s="477" t="s">
        <v>366</v>
      </c>
      <c r="F63" s="490">
        <v>100</v>
      </c>
      <c r="G63" s="497">
        <v>21584</v>
      </c>
      <c r="H63" s="498">
        <v>20639</v>
      </c>
      <c r="I63" s="498">
        <f aca="true" t="shared" si="5" ref="I63:I69">G63-H63</f>
        <v>945</v>
      </c>
      <c r="J63" s="498">
        <f aca="true" t="shared" si="6" ref="J63:J69">$F63*I63</f>
        <v>94500</v>
      </c>
      <c r="K63" s="499">
        <f aca="true" t="shared" si="7" ref="K63:K69">J63/1000000</f>
        <v>0.0945</v>
      </c>
      <c r="L63" s="497">
        <v>7185</v>
      </c>
      <c r="M63" s="498">
        <v>7110</v>
      </c>
      <c r="N63" s="498">
        <f aca="true" t="shared" si="8" ref="N63:N69">L63-M63</f>
        <v>75</v>
      </c>
      <c r="O63" s="498">
        <f aca="true" t="shared" si="9" ref="O63:O69">$F63*N63</f>
        <v>7500</v>
      </c>
      <c r="P63" s="499">
        <f aca="true" t="shared" si="10" ref="P63:P69">O63/1000000</f>
        <v>0.0075</v>
      </c>
      <c r="Q63" s="204"/>
    </row>
    <row r="64" spans="1:17" ht="15.75" customHeight="1">
      <c r="A64" s="395">
        <v>37</v>
      </c>
      <c r="B64" s="518" t="s">
        <v>63</v>
      </c>
      <c r="C64" s="490">
        <v>4902522</v>
      </c>
      <c r="D64" s="526" t="s">
        <v>12</v>
      </c>
      <c r="E64" s="477" t="s">
        <v>366</v>
      </c>
      <c r="F64" s="490">
        <v>100</v>
      </c>
      <c r="G64" s="497">
        <v>746</v>
      </c>
      <c r="H64" s="498">
        <v>732</v>
      </c>
      <c r="I64" s="498">
        <f t="shared" si="5"/>
        <v>14</v>
      </c>
      <c r="J64" s="498">
        <f t="shared" si="6"/>
        <v>1400</v>
      </c>
      <c r="K64" s="499">
        <f t="shared" si="7"/>
        <v>0.0014</v>
      </c>
      <c r="L64" s="497">
        <v>160</v>
      </c>
      <c r="M64" s="498">
        <v>156</v>
      </c>
      <c r="N64" s="498">
        <f t="shared" si="8"/>
        <v>4</v>
      </c>
      <c r="O64" s="498">
        <f t="shared" si="9"/>
        <v>400</v>
      </c>
      <c r="P64" s="499">
        <f t="shared" si="10"/>
        <v>0.0004</v>
      </c>
      <c r="Q64" s="204"/>
    </row>
    <row r="65" spans="1:17" ht="15.75" customHeight="1">
      <c r="A65" s="395">
        <v>38</v>
      </c>
      <c r="B65" s="518" t="s">
        <v>64</v>
      </c>
      <c r="C65" s="490">
        <v>4902523</v>
      </c>
      <c r="D65" s="526" t="s">
        <v>12</v>
      </c>
      <c r="E65" s="477" t="s">
        <v>366</v>
      </c>
      <c r="F65" s="490">
        <v>100</v>
      </c>
      <c r="G65" s="497">
        <v>999815</v>
      </c>
      <c r="H65" s="498">
        <v>999815</v>
      </c>
      <c r="I65" s="498">
        <f t="shared" si="5"/>
        <v>0</v>
      </c>
      <c r="J65" s="498">
        <f t="shared" si="6"/>
        <v>0</v>
      </c>
      <c r="K65" s="499">
        <f t="shared" si="7"/>
        <v>0</v>
      </c>
      <c r="L65" s="497">
        <v>999943</v>
      </c>
      <c r="M65" s="498">
        <v>999943</v>
      </c>
      <c r="N65" s="498">
        <f t="shared" si="8"/>
        <v>0</v>
      </c>
      <c r="O65" s="498">
        <f t="shared" si="9"/>
        <v>0</v>
      </c>
      <c r="P65" s="499">
        <f t="shared" si="10"/>
        <v>0</v>
      </c>
      <c r="Q65" s="204"/>
    </row>
    <row r="66" spans="1:17" ht="15.75" customHeight="1">
      <c r="A66" s="395">
        <v>39</v>
      </c>
      <c r="B66" s="518" t="s">
        <v>65</v>
      </c>
      <c r="C66" s="490">
        <v>4902524</v>
      </c>
      <c r="D66" s="526" t="s">
        <v>12</v>
      </c>
      <c r="E66" s="477" t="s">
        <v>366</v>
      </c>
      <c r="F66" s="490">
        <v>100</v>
      </c>
      <c r="G66" s="500">
        <v>0</v>
      </c>
      <c r="H66" s="501">
        <v>0</v>
      </c>
      <c r="I66" s="498">
        <f t="shared" si="5"/>
        <v>0</v>
      </c>
      <c r="J66" s="498">
        <f t="shared" si="6"/>
        <v>0</v>
      </c>
      <c r="K66" s="499">
        <f t="shared" si="7"/>
        <v>0</v>
      </c>
      <c r="L66" s="500">
        <v>0</v>
      </c>
      <c r="M66" s="501">
        <v>0</v>
      </c>
      <c r="N66" s="498">
        <f t="shared" si="8"/>
        <v>0</v>
      </c>
      <c r="O66" s="498">
        <f t="shared" si="9"/>
        <v>0</v>
      </c>
      <c r="P66" s="499">
        <f t="shared" si="10"/>
        <v>0</v>
      </c>
      <c r="Q66" s="204"/>
    </row>
    <row r="67" spans="1:17" ht="15.75" customHeight="1">
      <c r="A67" s="395">
        <v>40</v>
      </c>
      <c r="B67" s="518" t="s">
        <v>66</v>
      </c>
      <c r="C67" s="490">
        <v>4902525</v>
      </c>
      <c r="D67" s="526" t="s">
        <v>12</v>
      </c>
      <c r="E67" s="477" t="s">
        <v>366</v>
      </c>
      <c r="F67" s="490">
        <v>100</v>
      </c>
      <c r="G67" s="500">
        <v>0</v>
      </c>
      <c r="H67" s="501">
        <v>0</v>
      </c>
      <c r="I67" s="498">
        <f t="shared" si="5"/>
        <v>0</v>
      </c>
      <c r="J67" s="498">
        <f t="shared" si="6"/>
        <v>0</v>
      </c>
      <c r="K67" s="499">
        <f t="shared" si="7"/>
        <v>0</v>
      </c>
      <c r="L67" s="500">
        <v>0</v>
      </c>
      <c r="M67" s="501">
        <v>0</v>
      </c>
      <c r="N67" s="498">
        <f t="shared" si="8"/>
        <v>0</v>
      </c>
      <c r="O67" s="498">
        <f t="shared" si="9"/>
        <v>0</v>
      </c>
      <c r="P67" s="499">
        <f t="shared" si="10"/>
        <v>0</v>
      </c>
      <c r="Q67" s="204"/>
    </row>
    <row r="68" spans="1:17" ht="15.75" customHeight="1">
      <c r="A68" s="395">
        <v>41</v>
      </c>
      <c r="B68" s="518" t="s">
        <v>67</v>
      </c>
      <c r="C68" s="490">
        <v>4902526</v>
      </c>
      <c r="D68" s="526" t="s">
        <v>12</v>
      </c>
      <c r="E68" s="477" t="s">
        <v>366</v>
      </c>
      <c r="F68" s="490">
        <v>100</v>
      </c>
      <c r="G68" s="497">
        <v>8468</v>
      </c>
      <c r="H68" s="498">
        <v>8284</v>
      </c>
      <c r="I68" s="498">
        <f t="shared" si="5"/>
        <v>184</v>
      </c>
      <c r="J68" s="498">
        <f t="shared" si="6"/>
        <v>18400</v>
      </c>
      <c r="K68" s="499">
        <f t="shared" si="7"/>
        <v>0.0184</v>
      </c>
      <c r="L68" s="497">
        <v>6344</v>
      </c>
      <c r="M68" s="498">
        <v>6198</v>
      </c>
      <c r="N68" s="498">
        <f t="shared" si="8"/>
        <v>146</v>
      </c>
      <c r="O68" s="498">
        <f t="shared" si="9"/>
        <v>14600</v>
      </c>
      <c r="P68" s="499">
        <f t="shared" si="10"/>
        <v>0.0146</v>
      </c>
      <c r="Q68" s="204"/>
    </row>
    <row r="69" spans="1:17" ht="15.75" customHeight="1">
      <c r="A69" s="395">
        <v>42</v>
      </c>
      <c r="B69" s="518" t="s">
        <v>68</v>
      </c>
      <c r="C69" s="490">
        <v>4902527</v>
      </c>
      <c r="D69" s="526" t="s">
        <v>12</v>
      </c>
      <c r="E69" s="477" t="s">
        <v>366</v>
      </c>
      <c r="F69" s="490">
        <v>100</v>
      </c>
      <c r="G69" s="497">
        <v>998159</v>
      </c>
      <c r="H69" s="498">
        <v>998240</v>
      </c>
      <c r="I69" s="498">
        <f t="shared" si="5"/>
        <v>-81</v>
      </c>
      <c r="J69" s="498">
        <f t="shared" si="6"/>
        <v>-8100</v>
      </c>
      <c r="K69" s="499">
        <f t="shared" si="7"/>
        <v>-0.0081</v>
      </c>
      <c r="L69" s="497">
        <v>39</v>
      </c>
      <c r="M69" s="498">
        <v>42</v>
      </c>
      <c r="N69" s="498">
        <f t="shared" si="8"/>
        <v>-3</v>
      </c>
      <c r="O69" s="498">
        <f t="shared" si="9"/>
        <v>-300</v>
      </c>
      <c r="P69" s="499">
        <f t="shared" si="10"/>
        <v>-0.0003</v>
      </c>
      <c r="Q69" s="204"/>
    </row>
    <row r="70" spans="1:17" ht="15.75" customHeight="1">
      <c r="A70" s="395"/>
      <c r="B70" s="426" t="s">
        <v>69</v>
      </c>
      <c r="C70" s="490"/>
      <c r="D70" s="525"/>
      <c r="E70" s="525"/>
      <c r="F70" s="490"/>
      <c r="G70" s="497"/>
      <c r="H70" s="498"/>
      <c r="I70" s="498"/>
      <c r="J70" s="498"/>
      <c r="K70" s="499"/>
      <c r="L70" s="497"/>
      <c r="M70" s="498"/>
      <c r="N70" s="498"/>
      <c r="O70" s="498"/>
      <c r="P70" s="499"/>
      <c r="Q70" s="204"/>
    </row>
    <row r="71" spans="1:17" ht="15.75" customHeight="1">
      <c r="A71" s="395"/>
      <c r="B71" s="518" t="s">
        <v>70</v>
      </c>
      <c r="C71" s="490">
        <v>4902529</v>
      </c>
      <c r="D71" s="526" t="s">
        <v>12</v>
      </c>
      <c r="E71" s="477" t="s">
        <v>366</v>
      </c>
      <c r="F71" s="490">
        <v>100</v>
      </c>
      <c r="G71" s="497">
        <v>3063</v>
      </c>
      <c r="H71" s="498">
        <v>3063</v>
      </c>
      <c r="I71" s="498">
        <f aca="true" t="shared" si="11" ref="I71:I78">G71-H71</f>
        <v>0</v>
      </c>
      <c r="J71" s="498">
        <f aca="true" t="shared" si="12" ref="J71:J78">$F71*I71</f>
        <v>0</v>
      </c>
      <c r="K71" s="499">
        <f aca="true" t="shared" si="13" ref="K71:K78">J71/1000000</f>
        <v>0</v>
      </c>
      <c r="L71" s="497">
        <v>22611</v>
      </c>
      <c r="M71" s="498">
        <v>21565</v>
      </c>
      <c r="N71" s="498">
        <f aca="true" t="shared" si="14" ref="N71:N78">L71-M71</f>
        <v>1046</v>
      </c>
      <c r="O71" s="498">
        <f aca="true" t="shared" si="15" ref="O71:O78">$F71*N71</f>
        <v>104600</v>
      </c>
      <c r="P71" s="499">
        <f aca="true" t="shared" si="16" ref="P71:P78">O71/1000000</f>
        <v>0.1046</v>
      </c>
      <c r="Q71" s="204"/>
    </row>
    <row r="72" spans="1:17" ht="15.75" customHeight="1">
      <c r="A72" s="395">
        <v>43</v>
      </c>
      <c r="B72" s="518" t="s">
        <v>70</v>
      </c>
      <c r="C72" s="490">
        <v>4902529</v>
      </c>
      <c r="D72" s="526" t="s">
        <v>12</v>
      </c>
      <c r="E72" s="477" t="s">
        <v>366</v>
      </c>
      <c r="F72" s="490">
        <v>500</v>
      </c>
      <c r="G72" s="497">
        <v>3063</v>
      </c>
      <c r="H72" s="498">
        <v>3063</v>
      </c>
      <c r="I72" s="498">
        <f t="shared" si="11"/>
        <v>0</v>
      </c>
      <c r="J72" s="498">
        <f t="shared" si="12"/>
        <v>0</v>
      </c>
      <c r="K72" s="499">
        <f t="shared" si="13"/>
        <v>0</v>
      </c>
      <c r="L72" s="497">
        <v>22909</v>
      </c>
      <c r="M72" s="498">
        <v>22611</v>
      </c>
      <c r="N72" s="498">
        <f t="shared" si="14"/>
        <v>298</v>
      </c>
      <c r="O72" s="498">
        <f t="shared" si="15"/>
        <v>149000</v>
      </c>
      <c r="P72" s="499">
        <f t="shared" si="16"/>
        <v>0.149</v>
      </c>
      <c r="Q72" s="204"/>
    </row>
    <row r="73" spans="1:17" ht="15.75" customHeight="1">
      <c r="A73" s="395"/>
      <c r="B73" s="518" t="s">
        <v>71</v>
      </c>
      <c r="C73" s="490">
        <v>4902530</v>
      </c>
      <c r="D73" s="526" t="s">
        <v>12</v>
      </c>
      <c r="E73" s="477" t="s">
        <v>366</v>
      </c>
      <c r="F73" s="490">
        <v>100</v>
      </c>
      <c r="G73" s="497">
        <v>2846</v>
      </c>
      <c r="H73" s="498">
        <v>2846</v>
      </c>
      <c r="I73" s="498">
        <f t="shared" si="11"/>
        <v>0</v>
      </c>
      <c r="J73" s="498">
        <f t="shared" si="12"/>
        <v>0</v>
      </c>
      <c r="K73" s="499">
        <f t="shared" si="13"/>
        <v>0</v>
      </c>
      <c r="L73" s="497">
        <v>15000</v>
      </c>
      <c r="M73" s="498">
        <v>15000</v>
      </c>
      <c r="N73" s="498">
        <f t="shared" si="14"/>
        <v>0</v>
      </c>
      <c r="O73" s="498">
        <f t="shared" si="15"/>
        <v>0</v>
      </c>
      <c r="P73" s="499">
        <f t="shared" si="16"/>
        <v>0</v>
      </c>
      <c r="Q73" s="204"/>
    </row>
    <row r="74" spans="1:17" ht="15.75" customHeight="1">
      <c r="A74" s="395">
        <v>44</v>
      </c>
      <c r="B74" s="518" t="s">
        <v>71</v>
      </c>
      <c r="C74" s="490">
        <v>4902530</v>
      </c>
      <c r="D74" s="526" t="s">
        <v>12</v>
      </c>
      <c r="E74" s="477" t="s">
        <v>366</v>
      </c>
      <c r="F74" s="490">
        <v>500</v>
      </c>
      <c r="G74" s="497">
        <v>2846</v>
      </c>
      <c r="H74" s="498">
        <v>2846</v>
      </c>
      <c r="I74" s="498">
        <f t="shared" si="11"/>
        <v>0</v>
      </c>
      <c r="J74" s="498">
        <f t="shared" si="12"/>
        <v>0</v>
      </c>
      <c r="K74" s="499">
        <f t="shared" si="13"/>
        <v>0</v>
      </c>
      <c r="L74" s="497">
        <v>15280</v>
      </c>
      <c r="M74" s="498">
        <v>15000</v>
      </c>
      <c r="N74" s="498">
        <f t="shared" si="14"/>
        <v>280</v>
      </c>
      <c r="O74" s="498">
        <f t="shared" si="15"/>
        <v>140000</v>
      </c>
      <c r="P74" s="499">
        <f t="shared" si="16"/>
        <v>0.14</v>
      </c>
      <c r="Q74" s="204"/>
    </row>
    <row r="75" spans="1:17" ht="15.75" customHeight="1">
      <c r="A75" s="395"/>
      <c r="B75" s="518" t="s">
        <v>72</v>
      </c>
      <c r="C75" s="490">
        <v>4902531</v>
      </c>
      <c r="D75" s="526" t="s">
        <v>12</v>
      </c>
      <c r="E75" s="477" t="s">
        <v>366</v>
      </c>
      <c r="F75" s="490">
        <v>100</v>
      </c>
      <c r="G75" s="497">
        <v>2855</v>
      </c>
      <c r="H75" s="498">
        <v>2855</v>
      </c>
      <c r="I75" s="498">
        <f t="shared" si="11"/>
        <v>0</v>
      </c>
      <c r="J75" s="498">
        <f t="shared" si="12"/>
        <v>0</v>
      </c>
      <c r="K75" s="499">
        <f t="shared" si="13"/>
        <v>0</v>
      </c>
      <c r="L75" s="497">
        <v>10588</v>
      </c>
      <c r="M75" s="498">
        <v>9162</v>
      </c>
      <c r="N75" s="498">
        <f t="shared" si="14"/>
        <v>1426</v>
      </c>
      <c r="O75" s="498">
        <f t="shared" si="15"/>
        <v>142600</v>
      </c>
      <c r="P75" s="499">
        <f t="shared" si="16"/>
        <v>0.1426</v>
      </c>
      <c r="Q75" s="204"/>
    </row>
    <row r="76" spans="1:17" ht="15.75" customHeight="1">
      <c r="A76" s="395">
        <v>45</v>
      </c>
      <c r="B76" s="518" t="s">
        <v>72</v>
      </c>
      <c r="C76" s="490">
        <v>4902531</v>
      </c>
      <c r="D76" s="526" t="s">
        <v>12</v>
      </c>
      <c r="E76" s="477" t="s">
        <v>366</v>
      </c>
      <c r="F76" s="490">
        <v>500</v>
      </c>
      <c r="G76" s="497">
        <v>2855</v>
      </c>
      <c r="H76" s="498">
        <v>2855</v>
      </c>
      <c r="I76" s="498">
        <f t="shared" si="11"/>
        <v>0</v>
      </c>
      <c r="J76" s="498">
        <f t="shared" si="12"/>
        <v>0</v>
      </c>
      <c r="K76" s="499">
        <f t="shared" si="13"/>
        <v>0</v>
      </c>
      <c r="L76" s="497">
        <v>10811</v>
      </c>
      <c r="M76" s="498">
        <v>10588</v>
      </c>
      <c r="N76" s="498">
        <f t="shared" si="14"/>
        <v>223</v>
      </c>
      <c r="O76" s="498">
        <f t="shared" si="15"/>
        <v>111500</v>
      </c>
      <c r="P76" s="499">
        <f t="shared" si="16"/>
        <v>0.1115</v>
      </c>
      <c r="Q76" s="204"/>
    </row>
    <row r="77" spans="1:17" ht="15.75" customHeight="1">
      <c r="A77" s="395"/>
      <c r="B77" s="518" t="s">
        <v>73</v>
      </c>
      <c r="C77" s="490">
        <v>4902532</v>
      </c>
      <c r="D77" s="526" t="s">
        <v>12</v>
      </c>
      <c r="E77" s="477" t="s">
        <v>366</v>
      </c>
      <c r="F77" s="490">
        <v>100</v>
      </c>
      <c r="G77" s="497">
        <v>2938</v>
      </c>
      <c r="H77" s="498">
        <v>2938</v>
      </c>
      <c r="I77" s="498">
        <f t="shared" si="11"/>
        <v>0</v>
      </c>
      <c r="J77" s="498">
        <f t="shared" si="12"/>
        <v>0</v>
      </c>
      <c r="K77" s="499">
        <f t="shared" si="13"/>
        <v>0</v>
      </c>
      <c r="L77" s="497">
        <v>11946</v>
      </c>
      <c r="M77" s="498">
        <v>11317</v>
      </c>
      <c r="N77" s="498">
        <f t="shared" si="14"/>
        <v>629</v>
      </c>
      <c r="O77" s="498">
        <f t="shared" si="15"/>
        <v>62900</v>
      </c>
      <c r="P77" s="499">
        <f t="shared" si="16"/>
        <v>0.0629</v>
      </c>
      <c r="Q77" s="204"/>
    </row>
    <row r="78" spans="1:17" ht="15.75" customHeight="1">
      <c r="A78" s="395">
        <v>46</v>
      </c>
      <c r="B78" s="518" t="s">
        <v>73</v>
      </c>
      <c r="C78" s="490">
        <v>4902532</v>
      </c>
      <c r="D78" s="526" t="s">
        <v>12</v>
      </c>
      <c r="E78" s="477" t="s">
        <v>366</v>
      </c>
      <c r="F78" s="490">
        <v>500</v>
      </c>
      <c r="G78" s="497">
        <v>2938</v>
      </c>
      <c r="H78" s="498">
        <v>2938</v>
      </c>
      <c r="I78" s="498">
        <f t="shared" si="11"/>
        <v>0</v>
      </c>
      <c r="J78" s="498">
        <f t="shared" si="12"/>
        <v>0</v>
      </c>
      <c r="K78" s="499">
        <f t="shared" si="13"/>
        <v>0</v>
      </c>
      <c r="L78" s="500">
        <v>12124</v>
      </c>
      <c r="M78" s="501">
        <v>11946</v>
      </c>
      <c r="N78" s="498">
        <f t="shared" si="14"/>
        <v>178</v>
      </c>
      <c r="O78" s="498">
        <f t="shared" si="15"/>
        <v>89000</v>
      </c>
      <c r="P78" s="499">
        <f t="shared" si="16"/>
        <v>0.089</v>
      </c>
      <c r="Q78" s="204"/>
    </row>
    <row r="79" spans="1:17" ht="15.75" customHeight="1">
      <c r="A79" s="395"/>
      <c r="B79" s="426" t="s">
        <v>75</v>
      </c>
      <c r="C79" s="490"/>
      <c r="D79" s="525"/>
      <c r="E79" s="525"/>
      <c r="F79" s="490"/>
      <c r="G79" s="497"/>
      <c r="H79" s="498"/>
      <c r="I79" s="498"/>
      <c r="J79" s="498"/>
      <c r="K79" s="499"/>
      <c r="L79" s="497"/>
      <c r="M79" s="498"/>
      <c r="N79" s="498"/>
      <c r="O79" s="498"/>
      <c r="P79" s="499"/>
      <c r="Q79" s="204"/>
    </row>
    <row r="80" spans="1:17" ht="15.75" customHeight="1">
      <c r="A80" s="395">
        <v>47</v>
      </c>
      <c r="B80" s="518" t="s">
        <v>68</v>
      </c>
      <c r="C80" s="490">
        <v>4902535</v>
      </c>
      <c r="D80" s="526" t="s">
        <v>12</v>
      </c>
      <c r="E80" s="477" t="s">
        <v>366</v>
      </c>
      <c r="F80" s="490">
        <v>100</v>
      </c>
      <c r="G80" s="497">
        <v>999739</v>
      </c>
      <c r="H80" s="498">
        <v>999759</v>
      </c>
      <c r="I80" s="498">
        <f aca="true" t="shared" si="17" ref="I80:I85">G80-H80</f>
        <v>-20</v>
      </c>
      <c r="J80" s="498">
        <f aca="true" t="shared" si="18" ref="J80:J85">$F80*I80</f>
        <v>-2000</v>
      </c>
      <c r="K80" s="499">
        <f aca="true" t="shared" si="19" ref="K80:K85">J80/1000000</f>
        <v>-0.002</v>
      </c>
      <c r="L80" s="497">
        <v>3720</v>
      </c>
      <c r="M80" s="498">
        <v>3688</v>
      </c>
      <c r="N80" s="498">
        <f aca="true" t="shared" si="20" ref="N80:N85">L80-M80</f>
        <v>32</v>
      </c>
      <c r="O80" s="498">
        <f aca="true" t="shared" si="21" ref="O80:O85">$F80*N80</f>
        <v>3200</v>
      </c>
      <c r="P80" s="499">
        <f aca="true" t="shared" si="22" ref="P80:P85">O80/1000000</f>
        <v>0.0032</v>
      </c>
      <c r="Q80" s="204"/>
    </row>
    <row r="81" spans="1:17" ht="15.75" customHeight="1">
      <c r="A81" s="395">
        <v>48</v>
      </c>
      <c r="B81" s="518" t="s">
        <v>76</v>
      </c>
      <c r="C81" s="490">
        <v>4902536</v>
      </c>
      <c r="D81" s="526" t="s">
        <v>12</v>
      </c>
      <c r="E81" s="477" t="s">
        <v>366</v>
      </c>
      <c r="F81" s="490">
        <v>100</v>
      </c>
      <c r="G81" s="497">
        <v>703</v>
      </c>
      <c r="H81" s="498">
        <v>684</v>
      </c>
      <c r="I81" s="498">
        <f t="shared" si="17"/>
        <v>19</v>
      </c>
      <c r="J81" s="498">
        <f t="shared" si="18"/>
        <v>1900</v>
      </c>
      <c r="K81" s="499">
        <f t="shared" si="19"/>
        <v>0.0019</v>
      </c>
      <c r="L81" s="497">
        <v>8370</v>
      </c>
      <c r="M81" s="498">
        <v>8059</v>
      </c>
      <c r="N81" s="498">
        <f t="shared" si="20"/>
        <v>311</v>
      </c>
      <c r="O81" s="498">
        <f t="shared" si="21"/>
        <v>31100</v>
      </c>
      <c r="P81" s="499">
        <f t="shared" si="22"/>
        <v>0.0311</v>
      </c>
      <c r="Q81" s="204"/>
    </row>
    <row r="82" spans="1:17" ht="15.75" customHeight="1">
      <c r="A82" s="395">
        <v>49</v>
      </c>
      <c r="B82" s="518" t="s">
        <v>89</v>
      </c>
      <c r="C82" s="490">
        <v>4902537</v>
      </c>
      <c r="D82" s="526" t="s">
        <v>12</v>
      </c>
      <c r="E82" s="477" t="s">
        <v>366</v>
      </c>
      <c r="F82" s="490">
        <v>100</v>
      </c>
      <c r="G82" s="497">
        <v>1512</v>
      </c>
      <c r="H82" s="498">
        <v>1475</v>
      </c>
      <c r="I82" s="498">
        <f t="shared" si="17"/>
        <v>37</v>
      </c>
      <c r="J82" s="498">
        <f t="shared" si="18"/>
        <v>3700</v>
      </c>
      <c r="K82" s="499">
        <f t="shared" si="19"/>
        <v>0.0037</v>
      </c>
      <c r="L82" s="497">
        <v>35426</v>
      </c>
      <c r="M82" s="498">
        <v>34698</v>
      </c>
      <c r="N82" s="498">
        <f t="shared" si="20"/>
        <v>728</v>
      </c>
      <c r="O82" s="498">
        <f t="shared" si="21"/>
        <v>72800</v>
      </c>
      <c r="P82" s="499">
        <f t="shared" si="22"/>
        <v>0.0728</v>
      </c>
      <c r="Q82" s="204"/>
    </row>
    <row r="83" spans="1:17" ht="15.75" customHeight="1">
      <c r="A83" s="395">
        <v>50</v>
      </c>
      <c r="B83" s="518" t="s">
        <v>77</v>
      </c>
      <c r="C83" s="490">
        <v>4902538</v>
      </c>
      <c r="D83" s="526" t="s">
        <v>12</v>
      </c>
      <c r="E83" s="477" t="s">
        <v>366</v>
      </c>
      <c r="F83" s="490">
        <v>100</v>
      </c>
      <c r="G83" s="497">
        <v>3672</v>
      </c>
      <c r="H83" s="498">
        <v>3258</v>
      </c>
      <c r="I83" s="498">
        <f t="shared" si="17"/>
        <v>414</v>
      </c>
      <c r="J83" s="498">
        <f t="shared" si="18"/>
        <v>41400</v>
      </c>
      <c r="K83" s="499">
        <f t="shared" si="19"/>
        <v>0.0414</v>
      </c>
      <c r="L83" s="497">
        <v>13778</v>
      </c>
      <c r="M83" s="498">
        <v>13318</v>
      </c>
      <c r="N83" s="498">
        <f t="shared" si="20"/>
        <v>460</v>
      </c>
      <c r="O83" s="498">
        <f t="shared" si="21"/>
        <v>46000</v>
      </c>
      <c r="P83" s="499">
        <f t="shared" si="22"/>
        <v>0.046</v>
      </c>
      <c r="Q83" s="204"/>
    </row>
    <row r="84" spans="1:17" ht="15.75" customHeight="1">
      <c r="A84" s="395">
        <v>51</v>
      </c>
      <c r="B84" s="518" t="s">
        <v>78</v>
      </c>
      <c r="C84" s="490">
        <v>4902539</v>
      </c>
      <c r="D84" s="526" t="s">
        <v>12</v>
      </c>
      <c r="E84" s="477" t="s">
        <v>366</v>
      </c>
      <c r="F84" s="490">
        <v>100</v>
      </c>
      <c r="G84" s="497">
        <v>999989</v>
      </c>
      <c r="H84" s="498">
        <v>999989</v>
      </c>
      <c r="I84" s="498">
        <f t="shared" si="17"/>
        <v>0</v>
      </c>
      <c r="J84" s="498">
        <f t="shared" si="18"/>
        <v>0</v>
      </c>
      <c r="K84" s="499">
        <f t="shared" si="19"/>
        <v>0</v>
      </c>
      <c r="L84" s="497">
        <v>328</v>
      </c>
      <c r="M84" s="498">
        <v>328</v>
      </c>
      <c r="N84" s="498">
        <f t="shared" si="20"/>
        <v>0</v>
      </c>
      <c r="O84" s="498">
        <f t="shared" si="21"/>
        <v>0</v>
      </c>
      <c r="P84" s="499">
        <f t="shared" si="22"/>
        <v>0</v>
      </c>
      <c r="Q84" s="204"/>
    </row>
    <row r="85" spans="1:17" ht="15.75" customHeight="1">
      <c r="A85" s="395">
        <v>52</v>
      </c>
      <c r="B85" s="518" t="s">
        <v>64</v>
      </c>
      <c r="C85" s="490">
        <v>4902540</v>
      </c>
      <c r="D85" s="526" t="s">
        <v>12</v>
      </c>
      <c r="E85" s="477" t="s">
        <v>366</v>
      </c>
      <c r="F85" s="490">
        <v>100</v>
      </c>
      <c r="G85" s="497">
        <v>15</v>
      </c>
      <c r="H85" s="498">
        <v>15</v>
      </c>
      <c r="I85" s="498">
        <f t="shared" si="17"/>
        <v>0</v>
      </c>
      <c r="J85" s="498">
        <f t="shared" si="18"/>
        <v>0</v>
      </c>
      <c r="K85" s="499">
        <f t="shared" si="19"/>
        <v>0</v>
      </c>
      <c r="L85" s="497">
        <v>13398</v>
      </c>
      <c r="M85" s="498">
        <v>13398</v>
      </c>
      <c r="N85" s="498">
        <f t="shared" si="20"/>
        <v>0</v>
      </c>
      <c r="O85" s="498">
        <f t="shared" si="21"/>
        <v>0</v>
      </c>
      <c r="P85" s="499">
        <f t="shared" si="22"/>
        <v>0</v>
      </c>
      <c r="Q85" s="204"/>
    </row>
    <row r="86" spans="1:17" ht="15.75" customHeight="1">
      <c r="A86" s="395"/>
      <c r="B86" s="518"/>
      <c r="C86" s="490"/>
      <c r="D86" s="526"/>
      <c r="E86" s="526"/>
      <c r="F86" s="490"/>
      <c r="G86" s="497"/>
      <c r="H86" s="498"/>
      <c r="I86" s="498"/>
      <c r="J86" s="498"/>
      <c r="K86" s="499"/>
      <c r="L86" s="497"/>
      <c r="M86" s="498"/>
      <c r="N86" s="498"/>
      <c r="O86" s="498"/>
      <c r="P86" s="499"/>
      <c r="Q86" s="204"/>
    </row>
    <row r="87" spans="1:17" ht="15.75" customHeight="1">
      <c r="A87" s="395"/>
      <c r="B87" s="426" t="s">
        <v>79</v>
      </c>
      <c r="C87" s="490"/>
      <c r="D87" s="525"/>
      <c r="E87" s="525"/>
      <c r="F87" s="490"/>
      <c r="G87" s="497"/>
      <c r="H87" s="498"/>
      <c r="I87" s="498"/>
      <c r="J87" s="498"/>
      <c r="K87" s="499"/>
      <c r="L87" s="497"/>
      <c r="M87" s="498"/>
      <c r="N87" s="498"/>
      <c r="O87" s="498"/>
      <c r="P87" s="499"/>
      <c r="Q87" s="204"/>
    </row>
    <row r="88" spans="1:17" ht="15.75" customHeight="1">
      <c r="A88" s="395">
        <v>53</v>
      </c>
      <c r="B88" s="518" t="s">
        <v>80</v>
      </c>
      <c r="C88" s="490">
        <v>4902541</v>
      </c>
      <c r="D88" s="526" t="s">
        <v>12</v>
      </c>
      <c r="E88" s="477" t="s">
        <v>366</v>
      </c>
      <c r="F88" s="490">
        <v>100</v>
      </c>
      <c r="G88" s="497">
        <v>17</v>
      </c>
      <c r="H88" s="498">
        <v>17</v>
      </c>
      <c r="I88" s="498">
        <f>G88-H88</f>
        <v>0</v>
      </c>
      <c r="J88" s="498">
        <f>$F88*I88</f>
        <v>0</v>
      </c>
      <c r="K88" s="499">
        <f>J88/1000000</f>
        <v>0</v>
      </c>
      <c r="L88" s="497">
        <v>43477</v>
      </c>
      <c r="M88" s="498">
        <v>41530</v>
      </c>
      <c r="N88" s="498">
        <f>L88-M88</f>
        <v>1947</v>
      </c>
      <c r="O88" s="498">
        <f>$F88*N88</f>
        <v>194700</v>
      </c>
      <c r="P88" s="499">
        <f>O88/1000000</f>
        <v>0.1947</v>
      </c>
      <c r="Q88" s="204"/>
    </row>
    <row r="89" spans="1:17" ht="15.75" customHeight="1">
      <c r="A89" s="395">
        <v>54</v>
      </c>
      <c r="B89" s="518" t="s">
        <v>81</v>
      </c>
      <c r="C89" s="490">
        <v>4902542</v>
      </c>
      <c r="D89" s="526" t="s">
        <v>12</v>
      </c>
      <c r="E89" s="477" t="s">
        <v>366</v>
      </c>
      <c r="F89" s="490">
        <v>100</v>
      </c>
      <c r="G89" s="497">
        <v>48</v>
      </c>
      <c r="H89" s="498">
        <v>47</v>
      </c>
      <c r="I89" s="498">
        <f>G89-H89</f>
        <v>1</v>
      </c>
      <c r="J89" s="498">
        <f>$F89*I89</f>
        <v>100</v>
      </c>
      <c r="K89" s="499">
        <f>J89/1000000</f>
        <v>0.0001</v>
      </c>
      <c r="L89" s="497">
        <v>41633</v>
      </c>
      <c r="M89" s="498">
        <v>39533</v>
      </c>
      <c r="N89" s="498">
        <f>L89-M89</f>
        <v>2100</v>
      </c>
      <c r="O89" s="498">
        <f>$F89*N89</f>
        <v>210000</v>
      </c>
      <c r="P89" s="499">
        <f>O89/1000000</f>
        <v>0.21</v>
      </c>
      <c r="Q89" s="204"/>
    </row>
    <row r="90" spans="1:17" ht="15.75" customHeight="1">
      <c r="A90" s="395">
        <v>55</v>
      </c>
      <c r="B90" s="518" t="s">
        <v>82</v>
      </c>
      <c r="C90" s="490">
        <v>4902543</v>
      </c>
      <c r="D90" s="526" t="s">
        <v>12</v>
      </c>
      <c r="E90" s="477" t="s">
        <v>366</v>
      </c>
      <c r="F90" s="490">
        <v>100</v>
      </c>
      <c r="G90" s="497">
        <v>57</v>
      </c>
      <c r="H90" s="498">
        <v>57</v>
      </c>
      <c r="I90" s="498">
        <f>G90-H90</f>
        <v>0</v>
      </c>
      <c r="J90" s="498">
        <f>$F90*I90</f>
        <v>0</v>
      </c>
      <c r="K90" s="499">
        <f>J90/1000000</f>
        <v>0</v>
      </c>
      <c r="L90" s="497">
        <v>58812</v>
      </c>
      <c r="M90" s="498">
        <v>56455</v>
      </c>
      <c r="N90" s="498">
        <f>L90-M90</f>
        <v>2357</v>
      </c>
      <c r="O90" s="498">
        <f>$F90*N90</f>
        <v>235700</v>
      </c>
      <c r="P90" s="499">
        <f>O90/1000000</f>
        <v>0.2357</v>
      </c>
      <c r="Q90" s="204"/>
    </row>
    <row r="91" spans="1:17" ht="15.75" customHeight="1">
      <c r="A91" s="395"/>
      <c r="B91" s="426" t="s">
        <v>34</v>
      </c>
      <c r="C91" s="490"/>
      <c r="D91" s="525"/>
      <c r="E91" s="525"/>
      <c r="F91" s="490"/>
      <c r="G91" s="497"/>
      <c r="H91" s="498"/>
      <c r="I91" s="498"/>
      <c r="J91" s="498"/>
      <c r="K91" s="499"/>
      <c r="L91" s="497"/>
      <c r="M91" s="498"/>
      <c r="N91" s="498"/>
      <c r="O91" s="498"/>
      <c r="P91" s="499"/>
      <c r="Q91" s="204"/>
    </row>
    <row r="92" spans="1:17" ht="15.75" customHeight="1">
      <c r="A92" s="395">
        <v>56</v>
      </c>
      <c r="B92" s="518" t="s">
        <v>74</v>
      </c>
      <c r="C92" s="490">
        <v>4864807</v>
      </c>
      <c r="D92" s="526" t="s">
        <v>12</v>
      </c>
      <c r="E92" s="477" t="s">
        <v>366</v>
      </c>
      <c r="F92" s="490">
        <v>100</v>
      </c>
      <c r="G92" s="497">
        <v>60189</v>
      </c>
      <c r="H92" s="498">
        <v>60189</v>
      </c>
      <c r="I92" s="498">
        <f>G92-H92</f>
        <v>0</v>
      </c>
      <c r="J92" s="498">
        <f>$F92*I92</f>
        <v>0</v>
      </c>
      <c r="K92" s="499">
        <f>J92/1000000</f>
        <v>0</v>
      </c>
      <c r="L92" s="497">
        <v>24188</v>
      </c>
      <c r="M92" s="498">
        <v>23429</v>
      </c>
      <c r="N92" s="498">
        <f>L92-M92</f>
        <v>759</v>
      </c>
      <c r="O92" s="498">
        <f>$F92*N92</f>
        <v>75900</v>
      </c>
      <c r="P92" s="499">
        <f>O92/1000000</f>
        <v>0.0759</v>
      </c>
      <c r="Q92" s="204"/>
    </row>
    <row r="93" spans="1:17" ht="15.75" customHeight="1">
      <c r="A93" s="395">
        <v>57</v>
      </c>
      <c r="B93" s="518" t="s">
        <v>260</v>
      </c>
      <c r="C93" s="490">
        <v>4865086</v>
      </c>
      <c r="D93" s="526" t="s">
        <v>12</v>
      </c>
      <c r="E93" s="477" t="s">
        <v>366</v>
      </c>
      <c r="F93" s="490">
        <v>100</v>
      </c>
      <c r="G93" s="497">
        <v>4799</v>
      </c>
      <c r="H93" s="498">
        <v>4799</v>
      </c>
      <c r="I93" s="498">
        <f>G93-H93</f>
        <v>0</v>
      </c>
      <c r="J93" s="498">
        <f>$F93*I93</f>
        <v>0</v>
      </c>
      <c r="K93" s="499">
        <f>J93/1000000</f>
        <v>0</v>
      </c>
      <c r="L93" s="497">
        <v>17260</v>
      </c>
      <c r="M93" s="498">
        <v>13809</v>
      </c>
      <c r="N93" s="498">
        <f>L93-M93</f>
        <v>3451</v>
      </c>
      <c r="O93" s="498">
        <f>$F93*N93</f>
        <v>345100</v>
      </c>
      <c r="P93" s="499">
        <f>O93/1000000</f>
        <v>0.3451</v>
      </c>
      <c r="Q93" s="204"/>
    </row>
    <row r="94" spans="1:17" ht="15.75" customHeight="1">
      <c r="A94" s="395">
        <v>58</v>
      </c>
      <c r="B94" s="518" t="s">
        <v>87</v>
      </c>
      <c r="C94" s="490">
        <v>4902571</v>
      </c>
      <c r="D94" s="526" t="s">
        <v>12</v>
      </c>
      <c r="E94" s="477" t="s">
        <v>366</v>
      </c>
      <c r="F94" s="490">
        <v>-300</v>
      </c>
      <c r="G94" s="497">
        <v>999999</v>
      </c>
      <c r="H94" s="498">
        <v>999999</v>
      </c>
      <c r="I94" s="498">
        <f>G94-H94</f>
        <v>0</v>
      </c>
      <c r="J94" s="498">
        <f>$F94*I94</f>
        <v>0</v>
      </c>
      <c r="K94" s="499">
        <f>J94/1000000</f>
        <v>0</v>
      </c>
      <c r="L94" s="497">
        <v>999917</v>
      </c>
      <c r="M94" s="498">
        <v>999917</v>
      </c>
      <c r="N94" s="498">
        <f>L94-M94</f>
        <v>0</v>
      </c>
      <c r="O94" s="498">
        <f>$F94*N94</f>
        <v>0</v>
      </c>
      <c r="P94" s="499">
        <f>O94/1000000</f>
        <v>0</v>
      </c>
      <c r="Q94" s="204"/>
    </row>
    <row r="95" spans="1:17" ht="15.75" customHeight="1">
      <c r="A95" s="395"/>
      <c r="B95" s="518"/>
      <c r="C95" s="490"/>
      <c r="D95" s="526"/>
      <c r="E95" s="527"/>
      <c r="F95" s="490"/>
      <c r="G95" s="497"/>
      <c r="H95" s="498"/>
      <c r="I95" s="498"/>
      <c r="J95" s="498"/>
      <c r="K95" s="499"/>
      <c r="L95" s="497"/>
      <c r="M95" s="498"/>
      <c r="N95" s="498"/>
      <c r="O95" s="498"/>
      <c r="P95" s="499"/>
      <c r="Q95" s="204"/>
    </row>
    <row r="96" spans="1:17" ht="15.75" customHeight="1">
      <c r="A96" s="395"/>
      <c r="B96" s="514" t="s">
        <v>83</v>
      </c>
      <c r="C96" s="488"/>
      <c r="D96" s="521"/>
      <c r="E96" s="521"/>
      <c r="F96" s="488"/>
      <c r="G96" s="497"/>
      <c r="H96" s="498"/>
      <c r="I96" s="498"/>
      <c r="J96" s="498"/>
      <c r="K96" s="499"/>
      <c r="L96" s="497"/>
      <c r="M96" s="498"/>
      <c r="N96" s="498"/>
      <c r="O96" s="498"/>
      <c r="P96" s="499"/>
      <c r="Q96" s="204"/>
    </row>
    <row r="97" spans="1:17" ht="23.25">
      <c r="A97" s="467">
        <v>59</v>
      </c>
      <c r="B97" s="617" t="s">
        <v>84</v>
      </c>
      <c r="C97" s="488">
        <v>4902514</v>
      </c>
      <c r="D97" s="521" t="s">
        <v>12</v>
      </c>
      <c r="E97" s="477" t="s">
        <v>366</v>
      </c>
      <c r="F97" s="488">
        <v>-100</v>
      </c>
      <c r="G97" s="497">
        <v>288</v>
      </c>
      <c r="H97" s="498">
        <v>275</v>
      </c>
      <c r="I97" s="498">
        <f>G97-H97</f>
        <v>13</v>
      </c>
      <c r="J97" s="498">
        <f>$F97*I97</f>
        <v>-1300</v>
      </c>
      <c r="K97" s="499">
        <f>J97/1000000</f>
        <v>-0.0013</v>
      </c>
      <c r="L97" s="500">
        <v>810</v>
      </c>
      <c r="M97" s="501">
        <v>793</v>
      </c>
      <c r="N97" s="498">
        <f>L97-M97</f>
        <v>17</v>
      </c>
      <c r="O97" s="498">
        <f>$F97*N97</f>
        <v>-1700</v>
      </c>
      <c r="P97" s="499">
        <f>O97/1000000</f>
        <v>-0.0017</v>
      </c>
      <c r="Q97" s="204"/>
    </row>
    <row r="98" spans="1:17" ht="16.5">
      <c r="A98" s="467"/>
      <c r="B98" s="491"/>
      <c r="C98" s="488"/>
      <c r="D98" s="522"/>
      <c r="E98" s="477"/>
      <c r="F98" s="488"/>
      <c r="G98" s="500"/>
      <c r="H98" s="501"/>
      <c r="I98" s="501"/>
      <c r="J98" s="501"/>
      <c r="K98" s="508"/>
      <c r="L98" s="500"/>
      <c r="M98" s="501"/>
      <c r="N98" s="501"/>
      <c r="O98" s="501"/>
      <c r="P98" s="508"/>
      <c r="Q98" s="204"/>
    </row>
    <row r="99" spans="1:17" ht="23.25">
      <c r="A99" s="467">
        <v>60</v>
      </c>
      <c r="B99" s="617" t="s">
        <v>85</v>
      </c>
      <c r="C99" s="488">
        <v>4902516</v>
      </c>
      <c r="D99" s="521" t="s">
        <v>12</v>
      </c>
      <c r="E99" s="477" t="s">
        <v>366</v>
      </c>
      <c r="F99" s="488">
        <v>100</v>
      </c>
      <c r="G99" s="497">
        <v>999550</v>
      </c>
      <c r="H99" s="498">
        <v>999550</v>
      </c>
      <c r="I99" s="498">
        <f>G99-H99</f>
        <v>0</v>
      </c>
      <c r="J99" s="498">
        <f>$F99*I99</f>
        <v>0</v>
      </c>
      <c r="K99" s="499">
        <f>J99/1000000</f>
        <v>0</v>
      </c>
      <c r="L99" s="497">
        <v>999136</v>
      </c>
      <c r="M99" s="498">
        <v>999148</v>
      </c>
      <c r="N99" s="498">
        <f>L99-M99</f>
        <v>-12</v>
      </c>
      <c r="O99" s="498">
        <f>$F99*N99</f>
        <v>-1200</v>
      </c>
      <c r="P99" s="499">
        <f>O99/1000000</f>
        <v>-0.0012</v>
      </c>
      <c r="Q99" s="204"/>
    </row>
    <row r="100" spans="1:17" ht="16.5">
      <c r="A100" s="467"/>
      <c r="B100" s="491"/>
      <c r="C100" s="488"/>
      <c r="D100" s="521"/>
      <c r="E100" s="477"/>
      <c r="F100" s="488"/>
      <c r="G100" s="500"/>
      <c r="H100" s="501"/>
      <c r="I100" s="501"/>
      <c r="J100" s="501"/>
      <c r="K100" s="508"/>
      <c r="L100" s="500"/>
      <c r="M100" s="501"/>
      <c r="N100" s="501"/>
      <c r="O100" s="501"/>
      <c r="P100" s="508"/>
      <c r="Q100" s="204"/>
    </row>
    <row r="101" spans="1:17" ht="15.75" customHeight="1" thickBot="1">
      <c r="A101" s="489"/>
      <c r="B101" s="492"/>
      <c r="C101" s="471"/>
      <c r="D101" s="453"/>
      <c r="E101" s="472"/>
      <c r="F101" s="453"/>
      <c r="G101" s="509"/>
      <c r="H101" s="510"/>
      <c r="I101" s="503"/>
      <c r="J101" s="503"/>
      <c r="K101" s="504"/>
      <c r="L101" s="509"/>
      <c r="M101" s="510"/>
      <c r="N101" s="503"/>
      <c r="O101" s="503"/>
      <c r="P101" s="504"/>
      <c r="Q101" s="205"/>
    </row>
    <row r="102" spans="7:16" ht="13.5" thickTop="1">
      <c r="G102" s="18"/>
      <c r="H102" s="18"/>
      <c r="I102" s="18"/>
      <c r="J102" s="18"/>
      <c r="L102" s="18"/>
      <c r="M102" s="18"/>
      <c r="N102" s="18"/>
      <c r="O102" s="18"/>
      <c r="P102" s="18"/>
    </row>
    <row r="103" spans="2:16" ht="12.75">
      <c r="B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8">
      <c r="B104" s="207" t="s">
        <v>259</v>
      </c>
      <c r="G104" s="18"/>
      <c r="H104" s="18"/>
      <c r="I104" s="18"/>
      <c r="J104" s="18"/>
      <c r="K104" s="206">
        <f>SUM(K8:K101)-K9</f>
        <v>-1.0024</v>
      </c>
      <c r="L104" s="18"/>
      <c r="M104" s="18"/>
      <c r="N104" s="18"/>
      <c r="O104" s="18"/>
      <c r="P104" s="206">
        <f>SUM(P8:P101)-P9</f>
        <v>11.9326</v>
      </c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ht="15.75">
      <c r="A107" s="16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7" ht="24" thickBot="1">
      <c r="A108" s="253" t="s">
        <v>258</v>
      </c>
      <c r="G108" s="20"/>
      <c r="H108" s="20"/>
      <c r="I108" s="615" t="s">
        <v>384</v>
      </c>
      <c r="J108" s="20"/>
      <c r="K108" s="20"/>
      <c r="L108" s="20"/>
      <c r="M108" s="20"/>
      <c r="N108" s="615" t="s">
        <v>385</v>
      </c>
      <c r="O108" s="20"/>
      <c r="P108" s="20"/>
      <c r="Q108" s="243" t="str">
        <f>Q1</f>
        <v>APRIL-10</v>
      </c>
    </row>
    <row r="109" spans="1:17" ht="39.75" thickBot="1" thickTop="1">
      <c r="A109" s="108" t="s">
        <v>7</v>
      </c>
      <c r="B109" s="36" t="s">
        <v>8</v>
      </c>
      <c r="C109" s="37" t="s">
        <v>1</v>
      </c>
      <c r="D109" s="37" t="s">
        <v>2</v>
      </c>
      <c r="E109" s="37" t="s">
        <v>3</v>
      </c>
      <c r="F109" s="37" t="s">
        <v>9</v>
      </c>
      <c r="G109" s="39" t="str">
        <f>G5</f>
        <v>FINAL READING 01/05/10</v>
      </c>
      <c r="H109" s="37" t="str">
        <f>H5</f>
        <v>INTIAL READING 01/04/10</v>
      </c>
      <c r="I109" s="37" t="s">
        <v>4</v>
      </c>
      <c r="J109" s="37" t="s">
        <v>5</v>
      </c>
      <c r="K109" s="38" t="s">
        <v>6</v>
      </c>
      <c r="L109" s="39" t="str">
        <f>G5</f>
        <v>FINAL READING 01/05/10</v>
      </c>
      <c r="M109" s="37" t="str">
        <f>H5</f>
        <v>INTIAL READING 01/04/10</v>
      </c>
      <c r="N109" s="37" t="s">
        <v>4</v>
      </c>
      <c r="O109" s="37" t="s">
        <v>5</v>
      </c>
      <c r="P109" s="38" t="s">
        <v>6</v>
      </c>
      <c r="Q109" s="38" t="s">
        <v>328</v>
      </c>
    </row>
    <row r="110" spans="1:16" ht="8.25" customHeight="1" thickBot="1" thickTop="1">
      <c r="A110" s="14"/>
      <c r="B110" s="11"/>
      <c r="C110" s="10"/>
      <c r="D110" s="10"/>
      <c r="E110" s="10"/>
      <c r="F110" s="10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7" ht="15.75" customHeight="1" thickTop="1">
      <c r="A111" s="493"/>
      <c r="B111" s="494" t="s">
        <v>28</v>
      </c>
      <c r="C111" s="468"/>
      <c r="D111" s="452"/>
      <c r="E111" s="452"/>
      <c r="F111" s="452"/>
      <c r="G111" s="112"/>
      <c r="H111" s="27"/>
      <c r="I111" s="27"/>
      <c r="J111" s="27"/>
      <c r="K111" s="28"/>
      <c r="L111" s="112"/>
      <c r="M111" s="27"/>
      <c r="N111" s="27"/>
      <c r="O111" s="27"/>
      <c r="P111" s="28"/>
      <c r="Q111" s="203"/>
    </row>
    <row r="112" spans="1:17" ht="15.75" customHeight="1">
      <c r="A112" s="467">
        <v>1</v>
      </c>
      <c r="B112" s="513" t="s">
        <v>86</v>
      </c>
      <c r="C112" s="488">
        <v>4865092</v>
      </c>
      <c r="D112" s="477" t="s">
        <v>12</v>
      </c>
      <c r="E112" s="477" t="s">
        <v>366</v>
      </c>
      <c r="F112" s="488">
        <v>-100</v>
      </c>
      <c r="G112" s="497">
        <v>2865</v>
      </c>
      <c r="H112" s="498">
        <v>2838</v>
      </c>
      <c r="I112" s="498">
        <f>G112-H112</f>
        <v>27</v>
      </c>
      <c r="J112" s="498">
        <f aca="true" t="shared" si="23" ref="J112:J122">$F112*I112</f>
        <v>-2700</v>
      </c>
      <c r="K112" s="499">
        <f aca="true" t="shared" si="24" ref="K112:K122">J112/1000000</f>
        <v>-0.0027</v>
      </c>
      <c r="L112" s="497">
        <v>5544</v>
      </c>
      <c r="M112" s="498">
        <v>5520</v>
      </c>
      <c r="N112" s="498">
        <f>L112-M112</f>
        <v>24</v>
      </c>
      <c r="O112" s="498">
        <f aca="true" t="shared" si="25" ref="O112:O122">$F112*N112</f>
        <v>-2400</v>
      </c>
      <c r="P112" s="499">
        <f aca="true" t="shared" si="26" ref="P112:P122">O112/1000000</f>
        <v>-0.0024</v>
      </c>
      <c r="Q112" s="204"/>
    </row>
    <row r="113" spans="1:17" ht="16.5">
      <c r="A113" s="467"/>
      <c r="B113" s="514" t="s">
        <v>43</v>
      </c>
      <c r="C113" s="488"/>
      <c r="D113" s="522"/>
      <c r="E113" s="522"/>
      <c r="F113" s="488"/>
      <c r="G113" s="497"/>
      <c r="H113" s="498"/>
      <c r="I113" s="498"/>
      <c r="J113" s="498"/>
      <c r="K113" s="499"/>
      <c r="L113" s="497"/>
      <c r="M113" s="498"/>
      <c r="N113" s="498"/>
      <c r="O113" s="498"/>
      <c r="P113" s="499"/>
      <c r="Q113" s="204"/>
    </row>
    <row r="114" spans="1:17" ht="16.5">
      <c r="A114" s="467">
        <v>2</v>
      </c>
      <c r="B114" s="513" t="s">
        <v>44</v>
      </c>
      <c r="C114" s="488">
        <v>4864954</v>
      </c>
      <c r="D114" s="521" t="s">
        <v>12</v>
      </c>
      <c r="E114" s="477" t="s">
        <v>366</v>
      </c>
      <c r="F114" s="488">
        <v>-1000</v>
      </c>
      <c r="G114" s="497">
        <v>3231</v>
      </c>
      <c r="H114" s="498">
        <v>3216</v>
      </c>
      <c r="I114" s="498">
        <f>G114-H114</f>
        <v>15</v>
      </c>
      <c r="J114" s="498">
        <f t="shared" si="23"/>
        <v>-15000</v>
      </c>
      <c r="K114" s="499">
        <f t="shared" si="24"/>
        <v>-0.015</v>
      </c>
      <c r="L114" s="497">
        <v>2923</v>
      </c>
      <c r="M114" s="498">
        <v>2536</v>
      </c>
      <c r="N114" s="498">
        <f>L114-M114</f>
        <v>387</v>
      </c>
      <c r="O114" s="498">
        <f t="shared" si="25"/>
        <v>-387000</v>
      </c>
      <c r="P114" s="499">
        <f t="shared" si="26"/>
        <v>-0.387</v>
      </c>
      <c r="Q114" s="204"/>
    </row>
    <row r="115" spans="1:17" ht="16.5">
      <c r="A115" s="467">
        <v>3</v>
      </c>
      <c r="B115" s="513" t="s">
        <v>45</v>
      </c>
      <c r="C115" s="488">
        <v>4864955</v>
      </c>
      <c r="D115" s="521" t="s">
        <v>12</v>
      </c>
      <c r="E115" s="477" t="s">
        <v>366</v>
      </c>
      <c r="F115" s="488">
        <v>-1000</v>
      </c>
      <c r="G115" s="497">
        <v>3589</v>
      </c>
      <c r="H115" s="498">
        <v>3570</v>
      </c>
      <c r="I115" s="498">
        <f>G115-H115</f>
        <v>19</v>
      </c>
      <c r="J115" s="498">
        <f t="shared" si="23"/>
        <v>-19000</v>
      </c>
      <c r="K115" s="499">
        <f t="shared" si="24"/>
        <v>-0.019</v>
      </c>
      <c r="L115" s="497">
        <v>3093</v>
      </c>
      <c r="M115" s="498">
        <v>2711</v>
      </c>
      <c r="N115" s="498">
        <f>L115-M115</f>
        <v>382</v>
      </c>
      <c r="O115" s="498">
        <f t="shared" si="25"/>
        <v>-382000</v>
      </c>
      <c r="P115" s="499">
        <f t="shared" si="26"/>
        <v>-0.382</v>
      </c>
      <c r="Q115" s="204"/>
    </row>
    <row r="116" spans="1:17" ht="16.5">
      <c r="A116" s="467">
        <v>4</v>
      </c>
      <c r="B116" s="513" t="s">
        <v>19</v>
      </c>
      <c r="C116" s="488">
        <v>4864840</v>
      </c>
      <c r="D116" s="521" t="s">
        <v>12</v>
      </c>
      <c r="E116" s="477" t="s">
        <v>366</v>
      </c>
      <c r="F116" s="488">
        <v>-1000</v>
      </c>
      <c r="G116" s="497">
        <v>9841</v>
      </c>
      <c r="H116" s="498">
        <v>9835</v>
      </c>
      <c r="I116" s="498">
        <f>G116-H116</f>
        <v>6</v>
      </c>
      <c r="J116" s="498">
        <f t="shared" si="23"/>
        <v>-6000</v>
      </c>
      <c r="K116" s="499">
        <f t="shared" si="24"/>
        <v>-0.006</v>
      </c>
      <c r="L116" s="497">
        <v>2940</v>
      </c>
      <c r="M116" s="498">
        <v>2091</v>
      </c>
      <c r="N116" s="498">
        <f>L116-M116</f>
        <v>849</v>
      </c>
      <c r="O116" s="498">
        <f t="shared" si="25"/>
        <v>-849000</v>
      </c>
      <c r="P116" s="499">
        <f t="shared" si="26"/>
        <v>-0.849</v>
      </c>
      <c r="Q116" s="204"/>
    </row>
    <row r="117" spans="1:17" ht="16.5">
      <c r="A117" s="467">
        <v>5</v>
      </c>
      <c r="B117" s="513" t="s">
        <v>20</v>
      </c>
      <c r="C117" s="488">
        <v>4864841</v>
      </c>
      <c r="D117" s="521" t="s">
        <v>12</v>
      </c>
      <c r="E117" s="477" t="s">
        <v>366</v>
      </c>
      <c r="F117" s="488">
        <v>-1000</v>
      </c>
      <c r="G117" s="497">
        <v>9405</v>
      </c>
      <c r="H117" s="501">
        <v>9387</v>
      </c>
      <c r="I117" s="498">
        <f>G117-H117</f>
        <v>18</v>
      </c>
      <c r="J117" s="498">
        <f t="shared" si="23"/>
        <v>-18000</v>
      </c>
      <c r="K117" s="499">
        <f t="shared" si="24"/>
        <v>-0.018</v>
      </c>
      <c r="L117" s="497">
        <v>5664</v>
      </c>
      <c r="M117" s="501">
        <v>5454</v>
      </c>
      <c r="N117" s="498">
        <f>L117-M117</f>
        <v>210</v>
      </c>
      <c r="O117" s="498">
        <f t="shared" si="25"/>
        <v>-210000</v>
      </c>
      <c r="P117" s="499">
        <f t="shared" si="26"/>
        <v>-0.21</v>
      </c>
      <c r="Q117" s="204"/>
    </row>
    <row r="118" spans="1:17" ht="16.5">
      <c r="A118" s="467"/>
      <c r="B118" s="513"/>
      <c r="C118" s="488"/>
      <c r="D118" s="521"/>
      <c r="E118" s="477"/>
      <c r="F118" s="488"/>
      <c r="G118" s="511"/>
      <c r="H118" s="501"/>
      <c r="I118" s="498"/>
      <c r="J118" s="498"/>
      <c r="K118" s="499"/>
      <c r="L118" s="511"/>
      <c r="M118" s="501"/>
      <c r="N118" s="498"/>
      <c r="O118" s="498"/>
      <c r="P118" s="499"/>
      <c r="Q118" s="204"/>
    </row>
    <row r="119" spans="1:17" ht="16.5">
      <c r="A119" s="495"/>
      <c r="B119" s="519" t="s">
        <v>52</v>
      </c>
      <c r="C119" s="462"/>
      <c r="D119" s="528"/>
      <c r="E119" s="528"/>
      <c r="F119" s="496"/>
      <c r="G119" s="511"/>
      <c r="H119" s="322"/>
      <c r="I119" s="498"/>
      <c r="J119" s="498"/>
      <c r="K119" s="499"/>
      <c r="L119" s="511"/>
      <c r="M119" s="322"/>
      <c r="N119" s="498"/>
      <c r="O119" s="498"/>
      <c r="P119" s="499"/>
      <c r="Q119" s="204"/>
    </row>
    <row r="120" spans="1:17" ht="16.5">
      <c r="A120" s="467">
        <v>6</v>
      </c>
      <c r="B120" s="517" t="s">
        <v>53</v>
      </c>
      <c r="C120" s="488">
        <v>4864792</v>
      </c>
      <c r="D120" s="522" t="s">
        <v>12</v>
      </c>
      <c r="E120" s="477" t="s">
        <v>366</v>
      </c>
      <c r="F120" s="488">
        <v>-100</v>
      </c>
      <c r="G120" s="497">
        <v>26831</v>
      </c>
      <c r="H120" s="498">
        <v>26520</v>
      </c>
      <c r="I120" s="498">
        <f>G120-H120</f>
        <v>311</v>
      </c>
      <c r="J120" s="498">
        <f t="shared" si="23"/>
        <v>-31100</v>
      </c>
      <c r="K120" s="499">
        <f t="shared" si="24"/>
        <v>-0.0311</v>
      </c>
      <c r="L120" s="497">
        <v>119400</v>
      </c>
      <c r="M120" s="498">
        <v>117128</v>
      </c>
      <c r="N120" s="498">
        <f>L120-M120</f>
        <v>2272</v>
      </c>
      <c r="O120" s="498">
        <f t="shared" si="25"/>
        <v>-227200</v>
      </c>
      <c r="P120" s="499">
        <f t="shared" si="26"/>
        <v>-0.2272</v>
      </c>
      <c r="Q120" s="204"/>
    </row>
    <row r="121" spans="1:17" ht="16.5">
      <c r="A121" s="467"/>
      <c r="B121" s="515" t="s">
        <v>54</v>
      </c>
      <c r="C121" s="488"/>
      <c r="D121" s="521"/>
      <c r="E121" s="477"/>
      <c r="F121" s="488"/>
      <c r="G121" s="497"/>
      <c r="H121" s="498"/>
      <c r="I121" s="498"/>
      <c r="J121" s="498"/>
      <c r="K121" s="499"/>
      <c r="L121" s="497"/>
      <c r="M121" s="498"/>
      <c r="N121" s="498"/>
      <c r="O121" s="498"/>
      <c r="P121" s="499"/>
      <c r="Q121" s="204"/>
    </row>
    <row r="122" spans="1:17" ht="16.5">
      <c r="A122" s="467">
        <v>7</v>
      </c>
      <c r="B122" s="618" t="s">
        <v>369</v>
      </c>
      <c r="C122" s="488">
        <v>4865170</v>
      </c>
      <c r="D122" s="522" t="s">
        <v>12</v>
      </c>
      <c r="E122" s="477" t="s">
        <v>366</v>
      </c>
      <c r="F122" s="488">
        <v>-1000</v>
      </c>
      <c r="G122" s="497">
        <v>0</v>
      </c>
      <c r="H122" s="498">
        <v>0</v>
      </c>
      <c r="I122" s="498">
        <f>G122-H122</f>
        <v>0</v>
      </c>
      <c r="J122" s="498">
        <f t="shared" si="23"/>
        <v>0</v>
      </c>
      <c r="K122" s="499">
        <f t="shared" si="24"/>
        <v>0</v>
      </c>
      <c r="L122" s="497">
        <v>999975</v>
      </c>
      <c r="M122" s="498">
        <v>999975</v>
      </c>
      <c r="N122" s="498">
        <f>L122-M122</f>
        <v>0</v>
      </c>
      <c r="O122" s="498">
        <f t="shared" si="25"/>
        <v>0</v>
      </c>
      <c r="P122" s="499">
        <f t="shared" si="26"/>
        <v>0</v>
      </c>
      <c r="Q122" s="204"/>
    </row>
    <row r="123" spans="1:17" ht="16.5">
      <c r="A123" s="467"/>
      <c r="B123" s="514" t="s">
        <v>39</v>
      </c>
      <c r="C123" s="488"/>
      <c r="D123" s="522"/>
      <c r="E123" s="477"/>
      <c r="F123" s="488"/>
      <c r="G123" s="497"/>
      <c r="H123" s="498"/>
      <c r="I123" s="498"/>
      <c r="J123" s="498"/>
      <c r="K123" s="499"/>
      <c r="L123" s="497"/>
      <c r="M123" s="498"/>
      <c r="N123" s="498"/>
      <c r="O123" s="498"/>
      <c r="P123" s="499"/>
      <c r="Q123" s="204"/>
    </row>
    <row r="124" spans="1:17" ht="16.5">
      <c r="A124" s="467">
        <v>8</v>
      </c>
      <c r="B124" s="513" t="s">
        <v>388</v>
      </c>
      <c r="C124" s="488">
        <v>4864961</v>
      </c>
      <c r="D124" s="521" t="s">
        <v>12</v>
      </c>
      <c r="E124" s="477" t="s">
        <v>366</v>
      </c>
      <c r="F124" s="488">
        <v>-1000</v>
      </c>
      <c r="G124" s="497">
        <v>993141</v>
      </c>
      <c r="H124" s="498">
        <v>994255</v>
      </c>
      <c r="I124" s="498">
        <f>G124-H124</f>
        <v>-1114</v>
      </c>
      <c r="J124" s="498">
        <f>$F124*I124</f>
        <v>1114000</v>
      </c>
      <c r="K124" s="499">
        <f>J124/1000000</f>
        <v>1.114</v>
      </c>
      <c r="L124" s="497">
        <v>995385</v>
      </c>
      <c r="M124" s="498">
        <v>995402</v>
      </c>
      <c r="N124" s="498">
        <f>L124-M124</f>
        <v>-17</v>
      </c>
      <c r="O124" s="498">
        <f>$F124*N124</f>
        <v>17000</v>
      </c>
      <c r="P124" s="499">
        <f>O124/1000000</f>
        <v>0.017</v>
      </c>
      <c r="Q124" s="204"/>
    </row>
    <row r="125" spans="1:17" ht="13.5" thickBot="1">
      <c r="A125" s="50"/>
      <c r="B125" s="189"/>
      <c r="C125" s="52"/>
      <c r="D125" s="120"/>
      <c r="E125" s="190"/>
      <c r="F125" s="120"/>
      <c r="G125" s="137"/>
      <c r="H125" s="138"/>
      <c r="I125" s="138"/>
      <c r="J125" s="138"/>
      <c r="K125" s="144"/>
      <c r="L125" s="137"/>
      <c r="M125" s="138"/>
      <c r="N125" s="138"/>
      <c r="O125" s="138"/>
      <c r="P125" s="144"/>
      <c r="Q125" s="205"/>
    </row>
    <row r="126" ht="13.5" thickTop="1"/>
    <row r="127" spans="2:16" ht="18">
      <c r="B127" s="209" t="s">
        <v>329</v>
      </c>
      <c r="K127" s="208">
        <f>SUM(K112:K125)</f>
        <v>1.0222000000000002</v>
      </c>
      <c r="P127" s="208">
        <f>SUM(P112:P125)</f>
        <v>-2.0406</v>
      </c>
    </row>
    <row r="128" spans="11:16" ht="15.75">
      <c r="K128" s="116"/>
      <c r="P128" s="116"/>
    </row>
    <row r="129" spans="11:16" ht="15.75">
      <c r="K129" s="116"/>
      <c r="P129" s="116"/>
    </row>
    <row r="130" spans="11:16" ht="15.75">
      <c r="K130" s="116"/>
      <c r="P130" s="116"/>
    </row>
    <row r="131" spans="11:16" ht="15.75">
      <c r="K131" s="116"/>
      <c r="P131" s="116"/>
    </row>
    <row r="132" spans="11:16" ht="15.75">
      <c r="K132" s="116"/>
      <c r="P132" s="116"/>
    </row>
    <row r="133" spans="11:16" ht="15.75">
      <c r="K133" s="116"/>
      <c r="P133" s="116"/>
    </row>
    <row r="134" ht="13.5" thickBot="1"/>
    <row r="135" spans="1:17" ht="31.5" customHeight="1">
      <c r="A135" s="192" t="s">
        <v>261</v>
      </c>
      <c r="B135" s="193"/>
      <c r="C135" s="193"/>
      <c r="D135" s="194"/>
      <c r="E135" s="195"/>
      <c r="F135" s="194"/>
      <c r="G135" s="194"/>
      <c r="H135" s="193"/>
      <c r="I135" s="196"/>
      <c r="J135" s="197"/>
      <c r="K135" s="198"/>
      <c r="L135" s="55"/>
      <c r="M135" s="55"/>
      <c r="N135" s="55"/>
      <c r="O135" s="55"/>
      <c r="P135" s="55"/>
      <c r="Q135" s="56"/>
    </row>
    <row r="136" spans="1:17" ht="28.5" customHeight="1">
      <c r="A136" s="199" t="s">
        <v>324</v>
      </c>
      <c r="B136" s="113"/>
      <c r="C136" s="113"/>
      <c r="D136" s="113"/>
      <c r="E136" s="114"/>
      <c r="F136" s="113"/>
      <c r="G136" s="113"/>
      <c r="H136" s="113"/>
      <c r="I136" s="115"/>
      <c r="J136" s="113"/>
      <c r="K136" s="191">
        <f>K104</f>
        <v>-1.0024</v>
      </c>
      <c r="L136" s="20"/>
      <c r="M136" s="20"/>
      <c r="N136" s="20"/>
      <c r="O136" s="20"/>
      <c r="P136" s="191">
        <f>P104</f>
        <v>11.9326</v>
      </c>
      <c r="Q136" s="57"/>
    </row>
    <row r="137" spans="1:17" ht="28.5" customHeight="1">
      <c r="A137" s="199" t="s">
        <v>325</v>
      </c>
      <c r="B137" s="113"/>
      <c r="C137" s="113"/>
      <c r="D137" s="113"/>
      <c r="E137" s="114"/>
      <c r="F137" s="113"/>
      <c r="G137" s="113"/>
      <c r="H137" s="113"/>
      <c r="I137" s="115"/>
      <c r="J137" s="113"/>
      <c r="K137" s="191">
        <f>K127</f>
        <v>1.0222000000000002</v>
      </c>
      <c r="L137" s="20"/>
      <c r="M137" s="20"/>
      <c r="N137" s="20"/>
      <c r="O137" s="20"/>
      <c r="P137" s="191">
        <f>P127</f>
        <v>-2.0406</v>
      </c>
      <c r="Q137" s="57"/>
    </row>
    <row r="138" spans="1:17" ht="28.5" customHeight="1">
      <c r="A138" s="199" t="s">
        <v>262</v>
      </c>
      <c r="B138" s="113"/>
      <c r="C138" s="113"/>
      <c r="D138" s="113"/>
      <c r="E138" s="114"/>
      <c r="F138" s="113"/>
      <c r="G138" s="113"/>
      <c r="H138" s="113"/>
      <c r="I138" s="115"/>
      <c r="J138" s="113"/>
      <c r="K138" s="191">
        <f>'ROHTAK ROAD'!K47</f>
        <v>0.5972000000000001</v>
      </c>
      <c r="L138" s="20"/>
      <c r="M138" s="20"/>
      <c r="N138" s="20"/>
      <c r="O138" s="20"/>
      <c r="P138" s="191">
        <f>'ROHTAK ROAD'!P47</f>
        <v>0.5295</v>
      </c>
      <c r="Q138" s="57"/>
    </row>
    <row r="139" spans="1:17" ht="27.75" customHeight="1" thickBot="1">
      <c r="A139" s="202" t="s">
        <v>263</v>
      </c>
      <c r="B139" s="200"/>
      <c r="C139" s="200"/>
      <c r="D139" s="200"/>
      <c r="E139" s="200"/>
      <c r="F139" s="200"/>
      <c r="G139" s="200"/>
      <c r="H139" s="200"/>
      <c r="I139" s="200"/>
      <c r="J139" s="200"/>
      <c r="K139" s="201">
        <f>SUM(K136:K138)</f>
        <v>0.6170000000000003</v>
      </c>
      <c r="L139" s="58"/>
      <c r="M139" s="58"/>
      <c r="N139" s="58"/>
      <c r="O139" s="58"/>
      <c r="P139" s="201">
        <f>SUM(P136:P138)</f>
        <v>10.421500000000002</v>
      </c>
      <c r="Q139" s="210"/>
    </row>
    <row r="143" ht="13.5" thickBot="1">
      <c r="A143" s="323"/>
    </row>
    <row r="144" spans="1:17" ht="12.75">
      <c r="A144" s="308"/>
      <c r="B144" s="309"/>
      <c r="C144" s="309"/>
      <c r="D144" s="309"/>
      <c r="E144" s="309"/>
      <c r="F144" s="309"/>
      <c r="G144" s="309"/>
      <c r="H144" s="55"/>
      <c r="I144" s="55"/>
      <c r="J144" s="55"/>
      <c r="K144" s="55"/>
      <c r="L144" s="55"/>
      <c r="M144" s="55"/>
      <c r="N144" s="55"/>
      <c r="O144" s="55"/>
      <c r="P144" s="55"/>
      <c r="Q144" s="56"/>
    </row>
    <row r="145" spans="1:17" ht="23.25">
      <c r="A145" s="316" t="s">
        <v>347</v>
      </c>
      <c r="B145" s="300"/>
      <c r="C145" s="300"/>
      <c r="D145" s="300"/>
      <c r="E145" s="300"/>
      <c r="F145" s="300"/>
      <c r="G145" s="300"/>
      <c r="H145" s="20"/>
      <c r="I145" s="20"/>
      <c r="J145" s="20"/>
      <c r="K145" s="20"/>
      <c r="L145" s="20"/>
      <c r="M145" s="20"/>
      <c r="N145" s="20"/>
      <c r="O145" s="20"/>
      <c r="P145" s="20"/>
      <c r="Q145" s="57"/>
    </row>
    <row r="146" spans="1:17" ht="12.75">
      <c r="A146" s="310"/>
      <c r="B146" s="300"/>
      <c r="C146" s="300"/>
      <c r="D146" s="300"/>
      <c r="E146" s="300"/>
      <c r="F146" s="300"/>
      <c r="G146" s="300"/>
      <c r="H146" s="20"/>
      <c r="I146" s="20"/>
      <c r="J146" s="20"/>
      <c r="K146" s="20"/>
      <c r="L146" s="20"/>
      <c r="M146" s="20"/>
      <c r="N146" s="20"/>
      <c r="O146" s="20"/>
      <c r="P146" s="20"/>
      <c r="Q146" s="57"/>
    </row>
    <row r="147" spans="1:17" ht="12.75">
      <c r="A147" s="311"/>
      <c r="B147" s="312"/>
      <c r="C147" s="312"/>
      <c r="D147" s="312"/>
      <c r="E147" s="312"/>
      <c r="F147" s="312"/>
      <c r="G147" s="312"/>
      <c r="H147" s="20"/>
      <c r="I147" s="20"/>
      <c r="J147" s="20"/>
      <c r="K147" s="339" t="s">
        <v>359</v>
      </c>
      <c r="L147" s="20"/>
      <c r="M147" s="20"/>
      <c r="N147" s="20"/>
      <c r="O147" s="20"/>
      <c r="P147" s="339" t="s">
        <v>360</v>
      </c>
      <c r="Q147" s="57"/>
    </row>
    <row r="148" spans="1:17" ht="12.75">
      <c r="A148" s="313"/>
      <c r="B148" s="175"/>
      <c r="C148" s="175"/>
      <c r="D148" s="175"/>
      <c r="E148" s="175"/>
      <c r="F148" s="175"/>
      <c r="G148" s="175"/>
      <c r="H148" s="20"/>
      <c r="I148" s="20"/>
      <c r="J148" s="20"/>
      <c r="K148" s="20"/>
      <c r="L148" s="20"/>
      <c r="M148" s="20"/>
      <c r="N148" s="20"/>
      <c r="O148" s="20"/>
      <c r="P148" s="20"/>
      <c r="Q148" s="57"/>
    </row>
    <row r="149" spans="1:17" ht="12.75">
      <c r="A149" s="313"/>
      <c r="B149" s="175"/>
      <c r="C149" s="175"/>
      <c r="D149" s="175"/>
      <c r="E149" s="175"/>
      <c r="F149" s="175"/>
      <c r="G149" s="175"/>
      <c r="H149" s="20"/>
      <c r="I149" s="20"/>
      <c r="J149" s="20"/>
      <c r="K149" s="20"/>
      <c r="L149" s="20"/>
      <c r="M149" s="20"/>
      <c r="N149" s="20"/>
      <c r="O149" s="20"/>
      <c r="P149" s="20"/>
      <c r="Q149" s="57"/>
    </row>
    <row r="150" spans="1:17" ht="24.75" customHeight="1">
      <c r="A150" s="619" t="s">
        <v>350</v>
      </c>
      <c r="B150" s="301"/>
      <c r="C150" s="301"/>
      <c r="D150" s="302"/>
      <c r="E150" s="302"/>
      <c r="F150" s="303"/>
      <c r="G150" s="302"/>
      <c r="H150" s="20"/>
      <c r="I150" s="20"/>
      <c r="J150" s="20"/>
      <c r="K150" s="321">
        <f>K139</f>
        <v>0.6170000000000003</v>
      </c>
      <c r="L150" s="302" t="s">
        <v>348</v>
      </c>
      <c r="M150" s="20"/>
      <c r="N150" s="20"/>
      <c r="O150" s="20"/>
      <c r="P150" s="321">
        <f>P139</f>
        <v>10.421500000000002</v>
      </c>
      <c r="Q150" s="324" t="s">
        <v>348</v>
      </c>
    </row>
    <row r="151" spans="1:17" ht="18">
      <c r="A151" s="620"/>
      <c r="B151" s="304"/>
      <c r="C151" s="304"/>
      <c r="D151" s="300"/>
      <c r="E151" s="300"/>
      <c r="F151" s="305"/>
      <c r="G151" s="300"/>
      <c r="H151" s="20"/>
      <c r="I151" s="20"/>
      <c r="J151" s="20"/>
      <c r="K151" s="322"/>
      <c r="L151" s="300"/>
      <c r="M151" s="20"/>
      <c r="N151" s="20"/>
      <c r="O151" s="20"/>
      <c r="P151" s="322"/>
      <c r="Q151" s="325"/>
    </row>
    <row r="152" spans="1:17" ht="22.5" customHeight="1">
      <c r="A152" s="621" t="s">
        <v>349</v>
      </c>
      <c r="B152" s="306"/>
      <c r="C152" s="49"/>
      <c r="D152" s="300"/>
      <c r="E152" s="300"/>
      <c r="F152" s="307"/>
      <c r="G152" s="302"/>
      <c r="H152" s="20"/>
      <c r="I152" s="20"/>
      <c r="J152" s="20"/>
      <c r="K152" s="322">
        <f>-'STEPPED UP GENCO'!K47</f>
        <v>0.008752379700000002</v>
      </c>
      <c r="L152" s="302" t="s">
        <v>348</v>
      </c>
      <c r="M152" s="20"/>
      <c r="N152" s="20"/>
      <c r="O152" s="20"/>
      <c r="P152" s="322">
        <f>-'STEPPED UP GENCO'!P47</f>
        <v>-4.7928706662</v>
      </c>
      <c r="Q152" s="324" t="s">
        <v>348</v>
      </c>
    </row>
    <row r="153" spans="1:17" ht="12.75">
      <c r="A153" s="314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57"/>
    </row>
    <row r="154" spans="1:17" ht="12.75">
      <c r="A154" s="314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57"/>
    </row>
    <row r="155" spans="1:17" ht="12.75">
      <c r="A155" s="314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57"/>
    </row>
    <row r="156" spans="1:17" ht="23.25" customHeight="1">
      <c r="A156" s="314"/>
      <c r="B156" s="20"/>
      <c r="C156" s="20"/>
      <c r="D156" s="20"/>
      <c r="E156" s="20"/>
      <c r="F156" s="20"/>
      <c r="G156" s="20"/>
      <c r="H156" s="301"/>
      <c r="I156" s="301"/>
      <c r="J156" s="320" t="s">
        <v>351</v>
      </c>
      <c r="K156" s="529">
        <f>SUM(K150:K155)</f>
        <v>0.6257523797000003</v>
      </c>
      <c r="L156" s="301" t="s">
        <v>348</v>
      </c>
      <c r="M156" s="175"/>
      <c r="N156" s="20"/>
      <c r="O156" s="20"/>
      <c r="P156" s="529">
        <f>SUM(P150:P155)</f>
        <v>5.628629333800002</v>
      </c>
      <c r="Q156" s="530" t="s">
        <v>348</v>
      </c>
    </row>
    <row r="157" spans="1:17" ht="13.5" thickBot="1">
      <c r="A157" s="315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210"/>
    </row>
  </sheetData>
  <sheetProtection/>
  <printOptions horizontalCentered="1"/>
  <pageMargins left="0.39" right="0.25" top="0.36" bottom="0.54" header="0.38" footer="0.5"/>
  <pageSetup horizontalDpi="300" verticalDpi="300" orientation="landscape" scale="63" r:id="rId1"/>
  <rowBreaks count="2" manualBreakCount="2">
    <brk id="51" max="21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Layout" zoomScale="50" zoomScaleNormal="50" zoomScaleSheetLayoutView="80" zoomScalePageLayoutView="50" workbookViewId="0" topLeftCell="A132">
      <selection activeCell="N169" sqref="N169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9.5742187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5.00390625" style="0" customWidth="1"/>
  </cols>
  <sheetData>
    <row r="1" ht="26.25">
      <c r="A1" s="1" t="s">
        <v>255</v>
      </c>
    </row>
    <row r="2" spans="1:18" ht="18">
      <c r="A2" s="2" t="s">
        <v>256</v>
      </c>
      <c r="K2" s="54"/>
      <c r="Q2" s="611" t="str">
        <f>NDPL!$Q$1</f>
        <v>APRIL-10</v>
      </c>
      <c r="R2" s="347"/>
    </row>
    <row r="3" ht="23.25">
      <c r="A3" s="253" t="s">
        <v>90</v>
      </c>
    </row>
    <row r="4" spans="1:16" ht="18.75" thickBot="1">
      <c r="A4" s="447" t="s">
        <v>264</v>
      </c>
      <c r="G4" s="20"/>
      <c r="H4" s="20"/>
      <c r="I4" s="615" t="s">
        <v>384</v>
      </c>
      <c r="J4" s="20"/>
      <c r="K4" s="20"/>
      <c r="L4" s="20"/>
      <c r="M4" s="20"/>
      <c r="N4" s="615" t="s">
        <v>385</v>
      </c>
      <c r="O4" s="20"/>
      <c r="P4" s="20"/>
    </row>
    <row r="5" spans="1:17" ht="55.5" customHeight="1" thickBot="1" thickTop="1">
      <c r="A5" s="39" t="s">
        <v>7</v>
      </c>
      <c r="B5" s="36" t="s">
        <v>8</v>
      </c>
      <c r="C5" s="37" t="s">
        <v>1</v>
      </c>
      <c r="D5" s="37" t="s">
        <v>2</v>
      </c>
      <c r="E5" s="37" t="s">
        <v>3</v>
      </c>
      <c r="F5" s="37" t="s">
        <v>9</v>
      </c>
      <c r="G5" s="39" t="str">
        <f>NDPL!G5</f>
        <v>FINAL READING 01/05/10</v>
      </c>
      <c r="H5" s="37" t="str">
        <f>NDPL!H5</f>
        <v>INTIAL READING 01/04/10</v>
      </c>
      <c r="I5" s="37" t="s">
        <v>4</v>
      </c>
      <c r="J5" s="37" t="s">
        <v>5</v>
      </c>
      <c r="K5" s="37" t="s">
        <v>6</v>
      </c>
      <c r="L5" s="39" t="str">
        <f>NDPL!G5</f>
        <v>FINAL READING 01/05/10</v>
      </c>
      <c r="M5" s="37" t="str">
        <f>NDPL!H5</f>
        <v>INTIAL READING 01/04/10</v>
      </c>
      <c r="N5" s="37" t="s">
        <v>4</v>
      </c>
      <c r="O5" s="37" t="s">
        <v>5</v>
      </c>
      <c r="P5" s="37" t="s">
        <v>6</v>
      </c>
      <c r="Q5" s="38" t="s">
        <v>328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1"/>
      <c r="M6" s="4"/>
      <c r="N6" s="4"/>
      <c r="O6" s="4"/>
      <c r="P6" s="4"/>
    </row>
    <row r="7" spans="1:17" ht="15.75" customHeight="1" thickTop="1">
      <c r="A7" s="538"/>
      <c r="B7" s="539" t="s">
        <v>148</v>
      </c>
      <c r="C7" s="524"/>
      <c r="D7" s="40"/>
      <c r="E7" s="40"/>
      <c r="F7" s="41"/>
      <c r="G7" s="33"/>
      <c r="H7" s="26"/>
      <c r="I7" s="26"/>
      <c r="J7" s="26"/>
      <c r="K7" s="26"/>
      <c r="L7" s="25"/>
      <c r="M7" s="26"/>
      <c r="N7" s="26"/>
      <c r="O7" s="26"/>
      <c r="P7" s="26"/>
      <c r="Q7" s="203"/>
    </row>
    <row r="8" spans="1:17" ht="15.75" customHeight="1">
      <c r="A8" s="540">
        <v>1</v>
      </c>
      <c r="B8" s="541" t="s">
        <v>91</v>
      </c>
      <c r="C8" s="596">
        <v>4865098</v>
      </c>
      <c r="D8" s="44" t="s">
        <v>12</v>
      </c>
      <c r="E8" s="45" t="s">
        <v>366</v>
      </c>
      <c r="F8" s="553">
        <v>100</v>
      </c>
      <c r="G8" s="594">
        <v>999998</v>
      </c>
      <c r="H8" s="396">
        <v>999998</v>
      </c>
      <c r="I8" s="595">
        <f>G8-H8</f>
        <v>0</v>
      </c>
      <c r="J8" s="595">
        <f>$F8*I8</f>
        <v>0</v>
      </c>
      <c r="K8" s="595">
        <f aca="true" t="shared" si="0" ref="K8:K48">J8/1000000</f>
        <v>0</v>
      </c>
      <c r="L8" s="497">
        <v>37954</v>
      </c>
      <c r="M8" s="498">
        <v>37954</v>
      </c>
      <c r="N8" s="498">
        <f>L8-M8</f>
        <v>0</v>
      </c>
      <c r="O8" s="498">
        <f>$F8*N8</f>
        <v>0</v>
      </c>
      <c r="P8" s="498">
        <f aca="true" t="shared" si="1" ref="P8:P48">O8/1000000</f>
        <v>0</v>
      </c>
      <c r="Q8" s="204"/>
    </row>
    <row r="9" spans="1:17" ht="15.75" customHeight="1">
      <c r="A9" s="540">
        <v>2</v>
      </c>
      <c r="B9" s="541" t="s">
        <v>92</v>
      </c>
      <c r="C9" s="596">
        <v>4865161</v>
      </c>
      <c r="D9" s="44" t="s">
        <v>12</v>
      </c>
      <c r="E9" s="45" t="s">
        <v>366</v>
      </c>
      <c r="F9" s="553">
        <v>100</v>
      </c>
      <c r="G9" s="594">
        <v>7</v>
      </c>
      <c r="H9" s="396">
        <v>7</v>
      </c>
      <c r="I9" s="595">
        <f aca="true" t="shared" si="2" ref="I9:I14">G9-H9</f>
        <v>0</v>
      </c>
      <c r="J9" s="595">
        <f aca="true" t="shared" si="3" ref="J9:J48">$F9*I9</f>
        <v>0</v>
      </c>
      <c r="K9" s="595">
        <f t="shared" si="0"/>
        <v>0</v>
      </c>
      <c r="L9" s="497">
        <v>71454</v>
      </c>
      <c r="M9" s="498">
        <v>70787</v>
      </c>
      <c r="N9" s="498">
        <f aca="true" t="shared" si="4" ref="N9:N14">L9-M9</f>
        <v>667</v>
      </c>
      <c r="O9" s="498">
        <f aca="true" t="shared" si="5" ref="O9:O48">$F9*N9</f>
        <v>66700</v>
      </c>
      <c r="P9" s="498">
        <f t="shared" si="1"/>
        <v>0.0667</v>
      </c>
      <c r="Q9" s="204"/>
    </row>
    <row r="10" spans="1:17" ht="15.75" customHeight="1">
      <c r="A10" s="540">
        <v>3</v>
      </c>
      <c r="B10" s="541" t="s">
        <v>93</v>
      </c>
      <c r="C10" s="596">
        <v>4865099</v>
      </c>
      <c r="D10" s="44" t="s">
        <v>12</v>
      </c>
      <c r="E10" s="45" t="s">
        <v>366</v>
      </c>
      <c r="F10" s="553">
        <v>100</v>
      </c>
      <c r="G10" s="594">
        <v>999993</v>
      </c>
      <c r="H10" s="595">
        <v>999993</v>
      </c>
      <c r="I10" s="595">
        <f t="shared" si="2"/>
        <v>0</v>
      </c>
      <c r="J10" s="595">
        <f t="shared" si="3"/>
        <v>0</v>
      </c>
      <c r="K10" s="595">
        <f t="shared" si="0"/>
        <v>0</v>
      </c>
      <c r="L10" s="497">
        <v>990861</v>
      </c>
      <c r="M10" s="498">
        <v>990177</v>
      </c>
      <c r="N10" s="498">
        <f t="shared" si="4"/>
        <v>684</v>
      </c>
      <c r="O10" s="498">
        <f t="shared" si="5"/>
        <v>68400</v>
      </c>
      <c r="P10" s="498">
        <f t="shared" si="1"/>
        <v>0.0684</v>
      </c>
      <c r="Q10" s="610"/>
    </row>
    <row r="11" spans="1:17" ht="15.75" customHeight="1">
      <c r="A11" s="540">
        <v>4</v>
      </c>
      <c r="B11" s="541" t="s">
        <v>94</v>
      </c>
      <c r="C11" s="596">
        <v>4865162</v>
      </c>
      <c r="D11" s="44" t="s">
        <v>12</v>
      </c>
      <c r="E11" s="45" t="s">
        <v>366</v>
      </c>
      <c r="F11" s="553">
        <v>100</v>
      </c>
      <c r="G11" s="594">
        <v>235</v>
      </c>
      <c r="H11" s="595">
        <v>236</v>
      </c>
      <c r="I11" s="595">
        <f t="shared" si="2"/>
        <v>-1</v>
      </c>
      <c r="J11" s="595">
        <f t="shared" si="3"/>
        <v>-100</v>
      </c>
      <c r="K11" s="595">
        <f t="shared" si="0"/>
        <v>-0.0001</v>
      </c>
      <c r="L11" s="497">
        <v>11616</v>
      </c>
      <c r="M11" s="498">
        <v>4928</v>
      </c>
      <c r="N11" s="498">
        <f t="shared" si="4"/>
        <v>6688</v>
      </c>
      <c r="O11" s="498">
        <f t="shared" si="5"/>
        <v>668800</v>
      </c>
      <c r="P11" s="498">
        <f t="shared" si="1"/>
        <v>0.6688</v>
      </c>
      <c r="Q11" s="204"/>
    </row>
    <row r="12" spans="1:17" ht="15.75" customHeight="1">
      <c r="A12" s="540">
        <v>5</v>
      </c>
      <c r="B12" s="541" t="s">
        <v>95</v>
      </c>
      <c r="C12" s="596">
        <v>4865100</v>
      </c>
      <c r="D12" s="44" t="s">
        <v>12</v>
      </c>
      <c r="E12" s="45" t="s">
        <v>366</v>
      </c>
      <c r="F12" s="553">
        <v>100</v>
      </c>
      <c r="G12" s="594">
        <v>999987</v>
      </c>
      <c r="H12" s="595">
        <v>999987</v>
      </c>
      <c r="I12" s="595">
        <f t="shared" si="2"/>
        <v>0</v>
      </c>
      <c r="J12" s="595">
        <f t="shared" si="3"/>
        <v>0</v>
      </c>
      <c r="K12" s="595">
        <f t="shared" si="0"/>
        <v>0</v>
      </c>
      <c r="L12" s="497">
        <v>996070</v>
      </c>
      <c r="M12" s="501">
        <v>995773</v>
      </c>
      <c r="N12" s="498">
        <f t="shared" si="4"/>
        <v>297</v>
      </c>
      <c r="O12" s="498">
        <f t="shared" si="5"/>
        <v>29700</v>
      </c>
      <c r="P12" s="498">
        <f t="shared" si="1"/>
        <v>0.0297</v>
      </c>
      <c r="Q12" s="204"/>
    </row>
    <row r="13" spans="1:17" ht="15.75" customHeight="1">
      <c r="A13" s="540">
        <v>6</v>
      </c>
      <c r="B13" s="541" t="s">
        <v>96</v>
      </c>
      <c r="C13" s="596">
        <v>4865101</v>
      </c>
      <c r="D13" s="44" t="s">
        <v>12</v>
      </c>
      <c r="E13" s="45" t="s">
        <v>366</v>
      </c>
      <c r="F13" s="553">
        <v>100</v>
      </c>
      <c r="G13" s="594">
        <v>28</v>
      </c>
      <c r="H13" s="396">
        <v>27</v>
      </c>
      <c r="I13" s="595">
        <f t="shared" si="2"/>
        <v>1</v>
      </c>
      <c r="J13" s="595">
        <f t="shared" si="3"/>
        <v>100</v>
      </c>
      <c r="K13" s="595">
        <f t="shared" si="0"/>
        <v>0.0001</v>
      </c>
      <c r="L13" s="497">
        <v>56865</v>
      </c>
      <c r="M13" s="501">
        <v>55205</v>
      </c>
      <c r="N13" s="498">
        <f t="shared" si="4"/>
        <v>1660</v>
      </c>
      <c r="O13" s="498">
        <f t="shared" si="5"/>
        <v>166000</v>
      </c>
      <c r="P13" s="498">
        <f t="shared" si="1"/>
        <v>0.166</v>
      </c>
      <c r="Q13" s="204"/>
    </row>
    <row r="14" spans="1:17" ht="15.75" customHeight="1">
      <c r="A14" s="540">
        <v>7</v>
      </c>
      <c r="B14" s="541" t="s">
        <v>97</v>
      </c>
      <c r="C14" s="596">
        <v>4865102</v>
      </c>
      <c r="D14" s="44" t="s">
        <v>12</v>
      </c>
      <c r="E14" s="45" t="s">
        <v>366</v>
      </c>
      <c r="F14" s="553">
        <v>100</v>
      </c>
      <c r="G14" s="594">
        <v>12</v>
      </c>
      <c r="H14" s="396">
        <v>11</v>
      </c>
      <c r="I14" s="595">
        <f t="shared" si="2"/>
        <v>1</v>
      </c>
      <c r="J14" s="595">
        <f t="shared" si="3"/>
        <v>100</v>
      </c>
      <c r="K14" s="595">
        <f t="shared" si="0"/>
        <v>0.0001</v>
      </c>
      <c r="L14" s="497">
        <v>54454</v>
      </c>
      <c r="M14" s="501">
        <v>58950</v>
      </c>
      <c r="N14" s="498">
        <f t="shared" si="4"/>
        <v>-4496</v>
      </c>
      <c r="O14" s="498">
        <f t="shared" si="5"/>
        <v>-449600</v>
      </c>
      <c r="P14" s="498">
        <f t="shared" si="1"/>
        <v>-0.4496</v>
      </c>
      <c r="Q14" s="204"/>
    </row>
    <row r="15" spans="1:17" ht="15.75" customHeight="1">
      <c r="A15" s="540"/>
      <c r="B15" s="543" t="s">
        <v>10</v>
      </c>
      <c r="C15" s="596"/>
      <c r="D15" s="44"/>
      <c r="E15" s="44"/>
      <c r="F15" s="553"/>
      <c r="G15" s="594"/>
      <c r="H15" s="396"/>
      <c r="I15" s="595"/>
      <c r="J15" s="595"/>
      <c r="K15" s="595"/>
      <c r="L15" s="497"/>
      <c r="M15" s="498"/>
      <c r="N15" s="498"/>
      <c r="O15" s="498"/>
      <c r="P15" s="498"/>
      <c r="Q15" s="204"/>
    </row>
    <row r="16" spans="1:17" ht="15.75" customHeight="1">
      <c r="A16" s="540">
        <v>8</v>
      </c>
      <c r="B16" s="541" t="s">
        <v>98</v>
      </c>
      <c r="C16" s="596">
        <v>4864831</v>
      </c>
      <c r="D16" s="44" t="s">
        <v>12</v>
      </c>
      <c r="E16" s="45" t="s">
        <v>366</v>
      </c>
      <c r="F16" s="553">
        <v>1000</v>
      </c>
      <c r="G16" s="594">
        <v>999948</v>
      </c>
      <c r="H16" s="396">
        <v>999950</v>
      </c>
      <c r="I16" s="595">
        <f aca="true" t="shared" si="6" ref="I16:I48">G16-H16</f>
        <v>-2</v>
      </c>
      <c r="J16" s="595">
        <f t="shared" si="3"/>
        <v>-2000</v>
      </c>
      <c r="K16" s="595">
        <f t="shared" si="0"/>
        <v>-0.002</v>
      </c>
      <c r="L16" s="497">
        <v>2720</v>
      </c>
      <c r="M16" s="501">
        <v>2616</v>
      </c>
      <c r="N16" s="498">
        <f aca="true" t="shared" si="7" ref="N16:N48">L16-M16</f>
        <v>104</v>
      </c>
      <c r="O16" s="498">
        <f t="shared" si="5"/>
        <v>104000</v>
      </c>
      <c r="P16" s="498">
        <f t="shared" si="1"/>
        <v>0.104</v>
      </c>
      <c r="Q16" s="204"/>
    </row>
    <row r="17" spans="1:17" ht="15.75" customHeight="1">
      <c r="A17" s="540">
        <v>9</v>
      </c>
      <c r="B17" s="541" t="s">
        <v>130</v>
      </c>
      <c r="C17" s="596">
        <v>4864832</v>
      </c>
      <c r="D17" s="44" t="s">
        <v>12</v>
      </c>
      <c r="E17" s="45" t="s">
        <v>366</v>
      </c>
      <c r="F17" s="553">
        <v>1000</v>
      </c>
      <c r="G17" s="594">
        <v>87</v>
      </c>
      <c r="H17" s="396">
        <v>108</v>
      </c>
      <c r="I17" s="595">
        <f t="shared" si="6"/>
        <v>-21</v>
      </c>
      <c r="J17" s="595">
        <f t="shared" si="3"/>
        <v>-21000</v>
      </c>
      <c r="K17" s="595">
        <f t="shared" si="0"/>
        <v>-0.021</v>
      </c>
      <c r="L17" s="497">
        <v>1723</v>
      </c>
      <c r="M17" s="501">
        <v>1740</v>
      </c>
      <c r="N17" s="498">
        <f t="shared" si="7"/>
        <v>-17</v>
      </c>
      <c r="O17" s="498">
        <f t="shared" si="5"/>
        <v>-17000</v>
      </c>
      <c r="P17" s="498">
        <f t="shared" si="1"/>
        <v>-0.017</v>
      </c>
      <c r="Q17" s="204"/>
    </row>
    <row r="18" spans="1:17" ht="15.75" customHeight="1">
      <c r="A18" s="540">
        <v>10</v>
      </c>
      <c r="B18" s="541" t="s">
        <v>99</v>
      </c>
      <c r="C18" s="596">
        <v>4864833</v>
      </c>
      <c r="D18" s="44" t="s">
        <v>12</v>
      </c>
      <c r="E18" s="45" t="s">
        <v>366</v>
      </c>
      <c r="F18" s="553">
        <v>1000</v>
      </c>
      <c r="G18" s="594">
        <v>214</v>
      </c>
      <c r="H18" s="396">
        <v>224</v>
      </c>
      <c r="I18" s="595">
        <f t="shared" si="6"/>
        <v>-10</v>
      </c>
      <c r="J18" s="595">
        <f t="shared" si="3"/>
        <v>-10000</v>
      </c>
      <c r="K18" s="595">
        <f t="shared" si="0"/>
        <v>-0.01</v>
      </c>
      <c r="L18" s="497">
        <v>1642</v>
      </c>
      <c r="M18" s="501">
        <v>1671</v>
      </c>
      <c r="N18" s="498">
        <f t="shared" si="7"/>
        <v>-29</v>
      </c>
      <c r="O18" s="498">
        <f t="shared" si="5"/>
        <v>-29000</v>
      </c>
      <c r="P18" s="498">
        <f t="shared" si="1"/>
        <v>-0.029</v>
      </c>
      <c r="Q18" s="204"/>
    </row>
    <row r="19" spans="1:17" ht="15.75" customHeight="1">
      <c r="A19" s="540">
        <v>11</v>
      </c>
      <c r="B19" s="541" t="s">
        <v>100</v>
      </c>
      <c r="C19" s="596">
        <v>4864834</v>
      </c>
      <c r="D19" s="44" t="s">
        <v>12</v>
      </c>
      <c r="E19" s="45" t="s">
        <v>366</v>
      </c>
      <c r="F19" s="553">
        <v>1000</v>
      </c>
      <c r="G19" s="594">
        <v>225</v>
      </c>
      <c r="H19" s="396">
        <v>228</v>
      </c>
      <c r="I19" s="595">
        <f t="shared" si="6"/>
        <v>-3</v>
      </c>
      <c r="J19" s="595">
        <f t="shared" si="3"/>
        <v>-3000</v>
      </c>
      <c r="K19" s="595">
        <f t="shared" si="0"/>
        <v>-0.003</v>
      </c>
      <c r="L19" s="497">
        <v>1077</v>
      </c>
      <c r="M19" s="501">
        <v>975</v>
      </c>
      <c r="N19" s="498">
        <f t="shared" si="7"/>
        <v>102</v>
      </c>
      <c r="O19" s="498">
        <f t="shared" si="5"/>
        <v>102000</v>
      </c>
      <c r="P19" s="498">
        <f t="shared" si="1"/>
        <v>0.102</v>
      </c>
      <c r="Q19" s="204"/>
    </row>
    <row r="20" spans="1:17" ht="15.75" customHeight="1">
      <c r="A20" s="540">
        <v>12</v>
      </c>
      <c r="B20" s="477" t="s">
        <v>101</v>
      </c>
      <c r="C20" s="596">
        <v>4864835</v>
      </c>
      <c r="D20" s="48" t="s">
        <v>12</v>
      </c>
      <c r="E20" s="45" t="s">
        <v>366</v>
      </c>
      <c r="F20" s="553">
        <v>1000</v>
      </c>
      <c r="G20" s="594">
        <v>285</v>
      </c>
      <c r="H20" s="396">
        <v>284</v>
      </c>
      <c r="I20" s="595">
        <f t="shared" si="6"/>
        <v>1</v>
      </c>
      <c r="J20" s="595">
        <f t="shared" si="3"/>
        <v>1000</v>
      </c>
      <c r="K20" s="595">
        <f t="shared" si="0"/>
        <v>0.001</v>
      </c>
      <c r="L20" s="497">
        <v>999319</v>
      </c>
      <c r="M20" s="501">
        <v>999364</v>
      </c>
      <c r="N20" s="498">
        <f t="shared" si="7"/>
        <v>-45</v>
      </c>
      <c r="O20" s="498">
        <f t="shared" si="5"/>
        <v>-45000</v>
      </c>
      <c r="P20" s="498">
        <f t="shared" si="1"/>
        <v>-0.045</v>
      </c>
      <c r="Q20" s="204"/>
    </row>
    <row r="21" spans="1:17" ht="15.75" customHeight="1">
      <c r="A21" s="540">
        <v>13</v>
      </c>
      <c r="B21" s="541" t="s">
        <v>102</v>
      </c>
      <c r="C21" s="596">
        <v>4864836</v>
      </c>
      <c r="D21" s="44" t="s">
        <v>12</v>
      </c>
      <c r="E21" s="45" t="s">
        <v>366</v>
      </c>
      <c r="F21" s="553">
        <v>1000</v>
      </c>
      <c r="G21" s="594">
        <v>30</v>
      </c>
      <c r="H21" s="396">
        <v>30</v>
      </c>
      <c r="I21" s="595">
        <f t="shared" si="6"/>
        <v>0</v>
      </c>
      <c r="J21" s="595">
        <f t="shared" si="3"/>
        <v>0</v>
      </c>
      <c r="K21" s="595">
        <f t="shared" si="0"/>
        <v>0</v>
      </c>
      <c r="L21" s="497">
        <v>11744</v>
      </c>
      <c r="M21" s="501">
        <v>11755</v>
      </c>
      <c r="N21" s="498">
        <f t="shared" si="7"/>
        <v>-11</v>
      </c>
      <c r="O21" s="498">
        <f t="shared" si="5"/>
        <v>-11000</v>
      </c>
      <c r="P21" s="498">
        <f t="shared" si="1"/>
        <v>-0.011</v>
      </c>
      <c r="Q21" s="204"/>
    </row>
    <row r="22" spans="1:17" ht="15.75" customHeight="1">
      <c r="A22" s="540">
        <v>14</v>
      </c>
      <c r="B22" s="541" t="s">
        <v>103</v>
      </c>
      <c r="C22" s="596">
        <v>4864837</v>
      </c>
      <c r="D22" s="44" t="s">
        <v>12</v>
      </c>
      <c r="E22" s="45" t="s">
        <v>366</v>
      </c>
      <c r="F22" s="553">
        <v>1000</v>
      </c>
      <c r="G22" s="594">
        <v>111</v>
      </c>
      <c r="H22" s="396">
        <v>110</v>
      </c>
      <c r="I22" s="595">
        <f t="shared" si="6"/>
        <v>1</v>
      </c>
      <c r="J22" s="595">
        <f t="shared" si="3"/>
        <v>1000</v>
      </c>
      <c r="K22" s="595">
        <f t="shared" si="0"/>
        <v>0.001</v>
      </c>
      <c r="L22" s="497">
        <v>28083</v>
      </c>
      <c r="M22" s="501">
        <v>27604</v>
      </c>
      <c r="N22" s="498">
        <f t="shared" si="7"/>
        <v>479</v>
      </c>
      <c r="O22" s="498">
        <f t="shared" si="5"/>
        <v>479000</v>
      </c>
      <c r="P22" s="501">
        <f t="shared" si="1"/>
        <v>0.479</v>
      </c>
      <c r="Q22" s="204"/>
    </row>
    <row r="23" spans="1:17" ht="15.75" customHeight="1">
      <c r="A23" s="540">
        <v>15</v>
      </c>
      <c r="B23" s="541" t="s">
        <v>104</v>
      </c>
      <c r="C23" s="596">
        <v>4864838</v>
      </c>
      <c r="D23" s="44" t="s">
        <v>12</v>
      </c>
      <c r="E23" s="45" t="s">
        <v>366</v>
      </c>
      <c r="F23" s="553">
        <v>1000</v>
      </c>
      <c r="G23" s="594">
        <v>263</v>
      </c>
      <c r="H23" s="396">
        <v>263</v>
      </c>
      <c r="I23" s="595">
        <f t="shared" si="6"/>
        <v>0</v>
      </c>
      <c r="J23" s="595">
        <f t="shared" si="3"/>
        <v>0</v>
      </c>
      <c r="K23" s="595">
        <f t="shared" si="0"/>
        <v>0</v>
      </c>
      <c r="L23" s="497">
        <v>3750</v>
      </c>
      <c r="M23" s="501">
        <v>3544</v>
      </c>
      <c r="N23" s="498">
        <f t="shared" si="7"/>
        <v>206</v>
      </c>
      <c r="O23" s="498">
        <f t="shared" si="5"/>
        <v>206000</v>
      </c>
      <c r="P23" s="498">
        <f t="shared" si="1"/>
        <v>0.206</v>
      </c>
      <c r="Q23" s="204"/>
    </row>
    <row r="24" spans="1:17" ht="15.75" customHeight="1">
      <c r="A24" s="540">
        <v>16</v>
      </c>
      <c r="B24" s="541" t="s">
        <v>128</v>
      </c>
      <c r="C24" s="596">
        <v>4864839</v>
      </c>
      <c r="D24" s="44" t="s">
        <v>12</v>
      </c>
      <c r="E24" s="45" t="s">
        <v>366</v>
      </c>
      <c r="F24" s="553">
        <v>1000</v>
      </c>
      <c r="G24" s="594">
        <v>272</v>
      </c>
      <c r="H24" s="396">
        <v>271</v>
      </c>
      <c r="I24" s="595">
        <f t="shared" si="6"/>
        <v>1</v>
      </c>
      <c r="J24" s="595">
        <f t="shared" si="3"/>
        <v>1000</v>
      </c>
      <c r="K24" s="595">
        <f t="shared" si="0"/>
        <v>0.001</v>
      </c>
      <c r="L24" s="497">
        <v>3399</v>
      </c>
      <c r="M24" s="501">
        <v>3244</v>
      </c>
      <c r="N24" s="498">
        <f t="shared" si="7"/>
        <v>155</v>
      </c>
      <c r="O24" s="498">
        <f t="shared" si="5"/>
        <v>155000</v>
      </c>
      <c r="P24" s="498">
        <f t="shared" si="1"/>
        <v>0.155</v>
      </c>
      <c r="Q24" s="204"/>
    </row>
    <row r="25" spans="1:17" ht="15.75" customHeight="1">
      <c r="A25" s="540">
        <v>17</v>
      </c>
      <c r="B25" s="541" t="s">
        <v>131</v>
      </c>
      <c r="C25" s="596">
        <v>4864786</v>
      </c>
      <c r="D25" s="44" t="s">
        <v>12</v>
      </c>
      <c r="E25" s="45" t="s">
        <v>366</v>
      </c>
      <c r="F25" s="553">
        <v>100</v>
      </c>
      <c r="G25" s="594">
        <v>25646</v>
      </c>
      <c r="H25" s="396">
        <v>25047</v>
      </c>
      <c r="I25" s="595">
        <f t="shared" si="6"/>
        <v>599</v>
      </c>
      <c r="J25" s="595">
        <f t="shared" si="3"/>
        <v>59900</v>
      </c>
      <c r="K25" s="595">
        <f t="shared" si="0"/>
        <v>0.0599</v>
      </c>
      <c r="L25" s="497">
        <v>296</v>
      </c>
      <c r="M25" s="501">
        <v>291</v>
      </c>
      <c r="N25" s="498">
        <f t="shared" si="7"/>
        <v>5</v>
      </c>
      <c r="O25" s="498">
        <f t="shared" si="5"/>
        <v>500</v>
      </c>
      <c r="P25" s="498">
        <f t="shared" si="1"/>
        <v>0.0005</v>
      </c>
      <c r="Q25" s="204"/>
    </row>
    <row r="26" spans="1:17" ht="15.75" customHeight="1">
      <c r="A26" s="540">
        <v>18</v>
      </c>
      <c r="B26" s="541" t="s">
        <v>129</v>
      </c>
      <c r="C26" s="596">
        <v>4864883</v>
      </c>
      <c r="D26" s="44" t="s">
        <v>12</v>
      </c>
      <c r="E26" s="45" t="s">
        <v>366</v>
      </c>
      <c r="F26" s="553">
        <v>1000</v>
      </c>
      <c r="G26" s="594">
        <v>999003</v>
      </c>
      <c r="H26" s="396">
        <v>999009</v>
      </c>
      <c r="I26" s="595">
        <f t="shared" si="6"/>
        <v>-6</v>
      </c>
      <c r="J26" s="595">
        <f t="shared" si="3"/>
        <v>-6000</v>
      </c>
      <c r="K26" s="595">
        <f t="shared" si="0"/>
        <v>-0.006</v>
      </c>
      <c r="L26" s="497">
        <v>3225</v>
      </c>
      <c r="M26" s="501">
        <v>3085</v>
      </c>
      <c r="N26" s="498">
        <f t="shared" si="7"/>
        <v>140</v>
      </c>
      <c r="O26" s="498">
        <f t="shared" si="5"/>
        <v>140000</v>
      </c>
      <c r="P26" s="498">
        <f t="shared" si="1"/>
        <v>0.14</v>
      </c>
      <c r="Q26" s="204"/>
    </row>
    <row r="27" spans="1:17" ht="15.75" customHeight="1">
      <c r="A27" s="540"/>
      <c r="B27" s="543" t="s">
        <v>105</v>
      </c>
      <c r="C27" s="546"/>
      <c r="D27" s="44"/>
      <c r="E27" s="44"/>
      <c r="F27" s="553"/>
      <c r="G27" s="140"/>
      <c r="H27" s="22"/>
      <c r="I27" s="22"/>
      <c r="J27" s="22"/>
      <c r="K27" s="275">
        <f>SUM(K16:K26)</f>
        <v>0.020900000000000002</v>
      </c>
      <c r="L27" s="109"/>
      <c r="M27" s="22"/>
      <c r="N27" s="22"/>
      <c r="O27" s="22"/>
      <c r="P27" s="275">
        <f>SUM(P16:P26)</f>
        <v>1.0844999999999998</v>
      </c>
      <c r="Q27" s="204"/>
    </row>
    <row r="28" spans="1:17" ht="15.75" customHeight="1">
      <c r="A28" s="540">
        <v>19</v>
      </c>
      <c r="B28" s="541" t="s">
        <v>106</v>
      </c>
      <c r="C28" s="596">
        <v>4865041</v>
      </c>
      <c r="D28" s="44" t="s">
        <v>12</v>
      </c>
      <c r="E28" s="45" t="s">
        <v>366</v>
      </c>
      <c r="F28" s="553">
        <v>1100</v>
      </c>
      <c r="G28" s="594">
        <v>999998</v>
      </c>
      <c r="H28" s="396">
        <v>999998</v>
      </c>
      <c r="I28" s="595">
        <f t="shared" si="6"/>
        <v>0</v>
      </c>
      <c r="J28" s="595">
        <f t="shared" si="3"/>
        <v>0</v>
      </c>
      <c r="K28" s="595">
        <f t="shared" si="0"/>
        <v>0</v>
      </c>
      <c r="L28" s="602">
        <v>910530</v>
      </c>
      <c r="M28" s="396">
        <v>912886</v>
      </c>
      <c r="N28" s="595">
        <f t="shared" si="7"/>
        <v>-2356</v>
      </c>
      <c r="O28" s="595">
        <f t="shared" si="5"/>
        <v>-2591600</v>
      </c>
      <c r="P28" s="595">
        <f t="shared" si="1"/>
        <v>-2.5916</v>
      </c>
      <c r="Q28" s="204"/>
    </row>
    <row r="29" spans="1:17" ht="15.75" customHeight="1">
      <c r="A29" s="540">
        <v>20</v>
      </c>
      <c r="B29" s="541" t="s">
        <v>107</v>
      </c>
      <c r="C29" s="596">
        <v>4865042</v>
      </c>
      <c r="D29" s="44" t="s">
        <v>12</v>
      </c>
      <c r="E29" s="45" t="s">
        <v>366</v>
      </c>
      <c r="F29" s="553">
        <v>1100</v>
      </c>
      <c r="G29" s="594">
        <v>999999</v>
      </c>
      <c r="H29" s="396">
        <v>999999</v>
      </c>
      <c r="I29" s="595">
        <f t="shared" si="6"/>
        <v>0</v>
      </c>
      <c r="J29" s="595">
        <f t="shared" si="3"/>
        <v>0</v>
      </c>
      <c r="K29" s="595">
        <f t="shared" si="0"/>
        <v>0</v>
      </c>
      <c r="L29" s="602">
        <v>929536</v>
      </c>
      <c r="M29" s="396">
        <v>931282</v>
      </c>
      <c r="N29" s="595">
        <f t="shared" si="7"/>
        <v>-1746</v>
      </c>
      <c r="O29" s="595">
        <f t="shared" si="5"/>
        <v>-1920600</v>
      </c>
      <c r="P29" s="595">
        <f t="shared" si="1"/>
        <v>-1.9206</v>
      </c>
      <c r="Q29" s="204"/>
    </row>
    <row r="30" spans="1:17" ht="15.75" customHeight="1">
      <c r="A30" s="540"/>
      <c r="B30" s="543" t="s">
        <v>34</v>
      </c>
      <c r="C30" s="596"/>
      <c r="D30" s="44"/>
      <c r="E30" s="44"/>
      <c r="F30" s="553"/>
      <c r="G30" s="594"/>
      <c r="H30" s="595"/>
      <c r="I30" s="595"/>
      <c r="J30" s="595"/>
      <c r="K30" s="595"/>
      <c r="L30" s="602"/>
      <c r="M30" s="595"/>
      <c r="N30" s="595"/>
      <c r="O30" s="595"/>
      <c r="P30" s="595"/>
      <c r="Q30" s="204"/>
    </row>
    <row r="31" spans="1:17" ht="15.75" customHeight="1">
      <c r="A31" s="540">
        <v>21</v>
      </c>
      <c r="B31" s="541" t="s">
        <v>108</v>
      </c>
      <c r="C31" s="596">
        <v>4864910</v>
      </c>
      <c r="D31" s="44" t="s">
        <v>12</v>
      </c>
      <c r="E31" s="45" t="s">
        <v>366</v>
      </c>
      <c r="F31" s="553">
        <v>-1000</v>
      </c>
      <c r="G31" s="594">
        <v>970431</v>
      </c>
      <c r="H31" s="396">
        <v>970432</v>
      </c>
      <c r="I31" s="595">
        <f t="shared" si="6"/>
        <v>-1</v>
      </c>
      <c r="J31" s="595">
        <f t="shared" si="3"/>
        <v>1000</v>
      </c>
      <c r="K31" s="595">
        <f t="shared" si="0"/>
        <v>0.001</v>
      </c>
      <c r="L31" s="602">
        <v>985529</v>
      </c>
      <c r="M31" s="396">
        <v>986123</v>
      </c>
      <c r="N31" s="595">
        <f t="shared" si="7"/>
        <v>-594</v>
      </c>
      <c r="O31" s="595">
        <f t="shared" si="5"/>
        <v>594000</v>
      </c>
      <c r="P31" s="595">
        <f t="shared" si="1"/>
        <v>0.594</v>
      </c>
      <c r="Q31" s="204"/>
    </row>
    <row r="32" spans="1:17" ht="15.75" customHeight="1">
      <c r="A32" s="540">
        <v>22</v>
      </c>
      <c r="B32" s="541" t="s">
        <v>109</v>
      </c>
      <c r="C32" s="596">
        <v>4864911</v>
      </c>
      <c r="D32" s="44" t="s">
        <v>12</v>
      </c>
      <c r="E32" s="45" t="s">
        <v>366</v>
      </c>
      <c r="F32" s="553">
        <v>-1000</v>
      </c>
      <c r="G32" s="594">
        <v>992684</v>
      </c>
      <c r="H32" s="396">
        <v>992684</v>
      </c>
      <c r="I32" s="595">
        <f t="shared" si="6"/>
        <v>0</v>
      </c>
      <c r="J32" s="595">
        <f t="shared" si="3"/>
        <v>0</v>
      </c>
      <c r="K32" s="595">
        <f t="shared" si="0"/>
        <v>0</v>
      </c>
      <c r="L32" s="602">
        <v>990574</v>
      </c>
      <c r="M32" s="396">
        <v>991319</v>
      </c>
      <c r="N32" s="595">
        <f t="shared" si="7"/>
        <v>-745</v>
      </c>
      <c r="O32" s="595">
        <f t="shared" si="5"/>
        <v>745000</v>
      </c>
      <c r="P32" s="595">
        <f t="shared" si="1"/>
        <v>0.745</v>
      </c>
      <c r="Q32" s="204"/>
    </row>
    <row r="33" spans="1:17" ht="15.75" customHeight="1">
      <c r="A33" s="540">
        <v>23</v>
      </c>
      <c r="B33" s="622" t="s">
        <v>152</v>
      </c>
      <c r="C33" s="623">
        <v>4902571</v>
      </c>
      <c r="D33" s="13" t="s">
        <v>12</v>
      </c>
      <c r="E33" s="45" t="s">
        <v>366</v>
      </c>
      <c r="F33" s="554">
        <v>300</v>
      </c>
      <c r="G33" s="602">
        <v>999999</v>
      </c>
      <c r="H33" s="595">
        <v>999999</v>
      </c>
      <c r="I33" s="595">
        <f t="shared" si="6"/>
        <v>0</v>
      </c>
      <c r="J33" s="595">
        <f t="shared" si="3"/>
        <v>0</v>
      </c>
      <c r="K33" s="595">
        <f t="shared" si="0"/>
        <v>0</v>
      </c>
      <c r="L33" s="602">
        <v>999917</v>
      </c>
      <c r="M33" s="595">
        <v>999917</v>
      </c>
      <c r="N33" s="595">
        <f t="shared" si="7"/>
        <v>0</v>
      </c>
      <c r="O33" s="595">
        <f t="shared" si="5"/>
        <v>0</v>
      </c>
      <c r="P33" s="595">
        <f t="shared" si="1"/>
        <v>0</v>
      </c>
      <c r="Q33" s="204"/>
    </row>
    <row r="34" spans="1:17" ht="15.75" customHeight="1">
      <c r="A34" s="540"/>
      <c r="B34" s="543" t="s">
        <v>28</v>
      </c>
      <c r="C34" s="596"/>
      <c r="D34" s="44"/>
      <c r="E34" s="44"/>
      <c r="F34" s="553"/>
      <c r="G34" s="594"/>
      <c r="H34" s="595"/>
      <c r="I34" s="595"/>
      <c r="J34" s="595"/>
      <c r="K34" s="595"/>
      <c r="L34" s="602"/>
      <c r="M34" s="595"/>
      <c r="N34" s="595"/>
      <c r="O34" s="595"/>
      <c r="P34" s="595"/>
      <c r="Q34" s="204"/>
    </row>
    <row r="35" spans="1:17" ht="15.75" customHeight="1">
      <c r="A35" s="540">
        <v>24</v>
      </c>
      <c r="B35" s="477" t="s">
        <v>51</v>
      </c>
      <c r="C35" s="596">
        <v>4864830</v>
      </c>
      <c r="D35" s="48" t="s">
        <v>12</v>
      </c>
      <c r="E35" s="45" t="s">
        <v>366</v>
      </c>
      <c r="F35" s="553">
        <v>1000</v>
      </c>
      <c r="G35" s="594">
        <v>108</v>
      </c>
      <c r="H35" s="595">
        <v>108</v>
      </c>
      <c r="I35" s="595">
        <f t="shared" si="6"/>
        <v>0</v>
      </c>
      <c r="J35" s="595">
        <f t="shared" si="3"/>
        <v>0</v>
      </c>
      <c r="K35" s="595">
        <f t="shared" si="0"/>
        <v>0</v>
      </c>
      <c r="L35" s="602">
        <v>38448</v>
      </c>
      <c r="M35" s="396">
        <v>37105</v>
      </c>
      <c r="N35" s="595">
        <f t="shared" si="7"/>
        <v>1343</v>
      </c>
      <c r="O35" s="595">
        <f t="shared" si="5"/>
        <v>1343000</v>
      </c>
      <c r="P35" s="595">
        <f t="shared" si="1"/>
        <v>1.343</v>
      </c>
      <c r="Q35" s="204"/>
    </row>
    <row r="36" spans="1:17" ht="15.75" customHeight="1">
      <c r="A36" s="540"/>
      <c r="B36" s="543" t="s">
        <v>110</v>
      </c>
      <c r="C36" s="596"/>
      <c r="D36" s="44"/>
      <c r="E36" s="44"/>
      <c r="F36" s="553"/>
      <c r="G36" s="594"/>
      <c r="H36" s="595"/>
      <c r="I36" s="595"/>
      <c r="J36" s="595"/>
      <c r="K36" s="595"/>
      <c r="L36" s="602"/>
      <c r="M36" s="595"/>
      <c r="N36" s="595"/>
      <c r="O36" s="595"/>
      <c r="P36" s="595"/>
      <c r="Q36" s="204"/>
    </row>
    <row r="37" spans="1:17" ht="15.75" customHeight="1">
      <c r="A37" s="540">
        <v>25</v>
      </c>
      <c r="B37" s="541" t="s">
        <v>111</v>
      </c>
      <c r="C37" s="596">
        <v>4864962</v>
      </c>
      <c r="D37" s="44" t="s">
        <v>12</v>
      </c>
      <c r="E37" s="45" t="s">
        <v>366</v>
      </c>
      <c r="F37" s="553">
        <v>-1000</v>
      </c>
      <c r="G37" s="594">
        <v>297</v>
      </c>
      <c r="H37" s="595">
        <v>292</v>
      </c>
      <c r="I37" s="595">
        <f t="shared" si="6"/>
        <v>5</v>
      </c>
      <c r="J37" s="595">
        <f t="shared" si="3"/>
        <v>-5000</v>
      </c>
      <c r="K37" s="595">
        <f t="shared" si="0"/>
        <v>-0.005</v>
      </c>
      <c r="L37" s="602">
        <v>983400</v>
      </c>
      <c r="M37" s="396">
        <v>984175</v>
      </c>
      <c r="N37" s="595">
        <f t="shared" si="7"/>
        <v>-775</v>
      </c>
      <c r="O37" s="595">
        <f t="shared" si="5"/>
        <v>775000</v>
      </c>
      <c r="P37" s="595">
        <f t="shared" si="1"/>
        <v>0.775</v>
      </c>
      <c r="Q37" s="204"/>
    </row>
    <row r="38" spans="1:17" ht="15.75" customHeight="1">
      <c r="A38" s="540">
        <v>26</v>
      </c>
      <c r="B38" s="541" t="s">
        <v>112</v>
      </c>
      <c r="C38" s="596">
        <v>4865033</v>
      </c>
      <c r="D38" s="44" t="s">
        <v>12</v>
      </c>
      <c r="E38" s="45" t="s">
        <v>366</v>
      </c>
      <c r="F38" s="553">
        <v>-1000</v>
      </c>
      <c r="G38" s="594">
        <v>1606</v>
      </c>
      <c r="H38" s="595">
        <v>1577</v>
      </c>
      <c r="I38" s="595">
        <f t="shared" si="6"/>
        <v>29</v>
      </c>
      <c r="J38" s="595">
        <f t="shared" si="3"/>
        <v>-29000</v>
      </c>
      <c r="K38" s="595">
        <f t="shared" si="0"/>
        <v>-0.029</v>
      </c>
      <c r="L38" s="602">
        <v>988009</v>
      </c>
      <c r="M38" s="396">
        <v>988939</v>
      </c>
      <c r="N38" s="595">
        <f t="shared" si="7"/>
        <v>-930</v>
      </c>
      <c r="O38" s="595">
        <f t="shared" si="5"/>
        <v>930000</v>
      </c>
      <c r="P38" s="595">
        <f t="shared" si="1"/>
        <v>0.93</v>
      </c>
      <c r="Q38" s="204"/>
    </row>
    <row r="39" spans="1:17" ht="15.75" customHeight="1">
      <c r="A39" s="540">
        <v>27</v>
      </c>
      <c r="B39" s="541" t="s">
        <v>113</v>
      </c>
      <c r="C39" s="596">
        <v>4864902</v>
      </c>
      <c r="D39" s="44" t="s">
        <v>12</v>
      </c>
      <c r="E39" s="45" t="s">
        <v>366</v>
      </c>
      <c r="F39" s="553">
        <v>-1000</v>
      </c>
      <c r="G39" s="594"/>
      <c r="H39" s="595"/>
      <c r="I39" s="595">
        <f t="shared" si="6"/>
        <v>0</v>
      </c>
      <c r="J39" s="595">
        <f t="shared" si="3"/>
        <v>0</v>
      </c>
      <c r="K39" s="595">
        <f t="shared" si="0"/>
        <v>0</v>
      </c>
      <c r="L39" s="602"/>
      <c r="M39" s="595"/>
      <c r="N39" s="595">
        <f t="shared" si="7"/>
        <v>0</v>
      </c>
      <c r="O39" s="595">
        <f t="shared" si="5"/>
        <v>0</v>
      </c>
      <c r="P39" s="595">
        <f t="shared" si="1"/>
        <v>0</v>
      </c>
      <c r="Q39" s="204"/>
    </row>
    <row r="40" spans="1:17" ht="15.75" customHeight="1">
      <c r="A40" s="540">
        <v>28</v>
      </c>
      <c r="B40" s="477" t="s">
        <v>114</v>
      </c>
      <c r="C40" s="596">
        <v>4864903</v>
      </c>
      <c r="D40" s="44" t="s">
        <v>12</v>
      </c>
      <c r="E40" s="45" t="s">
        <v>366</v>
      </c>
      <c r="F40" s="553">
        <v>-1000</v>
      </c>
      <c r="G40" s="594">
        <v>609</v>
      </c>
      <c r="H40" s="396">
        <v>604</v>
      </c>
      <c r="I40" s="595">
        <f t="shared" si="6"/>
        <v>5</v>
      </c>
      <c r="J40" s="595">
        <f t="shared" si="3"/>
        <v>-5000</v>
      </c>
      <c r="K40" s="595">
        <f t="shared" si="0"/>
        <v>-0.005</v>
      </c>
      <c r="L40" s="395">
        <v>994446</v>
      </c>
      <c r="M40" s="396">
        <v>994572</v>
      </c>
      <c r="N40" s="595">
        <f t="shared" si="7"/>
        <v>-126</v>
      </c>
      <c r="O40" s="595">
        <f t="shared" si="5"/>
        <v>126000</v>
      </c>
      <c r="P40" s="595">
        <f t="shared" si="1"/>
        <v>0.126</v>
      </c>
      <c r="Q40" s="257"/>
    </row>
    <row r="41" spans="1:17" ht="15.75" customHeight="1">
      <c r="A41" s="540"/>
      <c r="B41" s="477"/>
      <c r="C41" s="596"/>
      <c r="D41" s="44"/>
      <c r="E41" s="45"/>
      <c r="F41" s="553"/>
      <c r="G41" s="594"/>
      <c r="H41" s="396"/>
      <c r="I41" s="595"/>
      <c r="J41" s="595"/>
      <c r="K41" s="595"/>
      <c r="L41" s="395"/>
      <c r="M41" s="396"/>
      <c r="N41" s="595"/>
      <c r="O41" s="595"/>
      <c r="P41" s="595"/>
      <c r="Q41" s="204"/>
    </row>
    <row r="42" spans="1:17" ht="15.75" customHeight="1">
      <c r="A42" s="540"/>
      <c r="B42" s="543" t="s">
        <v>47</v>
      </c>
      <c r="C42" s="596"/>
      <c r="D42" s="44"/>
      <c r="E42" s="44"/>
      <c r="F42" s="553"/>
      <c r="G42" s="594"/>
      <c r="H42" s="595"/>
      <c r="I42" s="595"/>
      <c r="J42" s="595"/>
      <c r="K42" s="595"/>
      <c r="L42" s="602"/>
      <c r="M42" s="595"/>
      <c r="N42" s="595"/>
      <c r="O42" s="595"/>
      <c r="P42" s="595"/>
      <c r="Q42" s="204"/>
    </row>
    <row r="43" spans="1:17" ht="15.75" customHeight="1">
      <c r="A43" s="540"/>
      <c r="B43" s="542" t="s">
        <v>18</v>
      </c>
      <c r="C43" s="596"/>
      <c r="D43" s="48"/>
      <c r="E43" s="48"/>
      <c r="F43" s="553"/>
      <c r="G43" s="594"/>
      <c r="H43" s="595"/>
      <c r="I43" s="595"/>
      <c r="J43" s="595"/>
      <c r="K43" s="595"/>
      <c r="L43" s="602"/>
      <c r="M43" s="595"/>
      <c r="N43" s="595"/>
      <c r="O43" s="595"/>
      <c r="P43" s="595"/>
      <c r="Q43" s="204"/>
    </row>
    <row r="44" spans="1:17" ht="15.75" customHeight="1">
      <c r="A44" s="540">
        <v>29</v>
      </c>
      <c r="B44" s="541" t="s">
        <v>19</v>
      </c>
      <c r="C44" s="596">
        <v>4864840</v>
      </c>
      <c r="D44" s="44" t="s">
        <v>12</v>
      </c>
      <c r="E44" s="45" t="s">
        <v>366</v>
      </c>
      <c r="F44" s="553">
        <v>1000</v>
      </c>
      <c r="G44" s="594">
        <v>9841</v>
      </c>
      <c r="H44" s="595">
        <v>9835</v>
      </c>
      <c r="I44" s="595">
        <f t="shared" si="6"/>
        <v>6</v>
      </c>
      <c r="J44" s="595">
        <f t="shared" si="3"/>
        <v>6000</v>
      </c>
      <c r="K44" s="595">
        <f t="shared" si="0"/>
        <v>0.006</v>
      </c>
      <c r="L44" s="602">
        <v>2940</v>
      </c>
      <c r="M44" s="595">
        <v>2091</v>
      </c>
      <c r="N44" s="595">
        <f t="shared" si="7"/>
        <v>849</v>
      </c>
      <c r="O44" s="595">
        <f t="shared" si="5"/>
        <v>849000</v>
      </c>
      <c r="P44" s="595">
        <f t="shared" si="1"/>
        <v>0.849</v>
      </c>
      <c r="Q44" s="204"/>
    </row>
    <row r="45" spans="1:17" ht="15.75" customHeight="1">
      <c r="A45" s="540">
        <v>30</v>
      </c>
      <c r="B45" s="541" t="s">
        <v>20</v>
      </c>
      <c r="C45" s="596">
        <v>4864841</v>
      </c>
      <c r="D45" s="44" t="s">
        <v>12</v>
      </c>
      <c r="E45" s="45" t="s">
        <v>366</v>
      </c>
      <c r="F45" s="553">
        <v>1000</v>
      </c>
      <c r="G45" s="594">
        <v>9405</v>
      </c>
      <c r="H45" s="595">
        <v>9387</v>
      </c>
      <c r="I45" s="595">
        <f t="shared" si="6"/>
        <v>18</v>
      </c>
      <c r="J45" s="595">
        <f t="shared" si="3"/>
        <v>18000</v>
      </c>
      <c r="K45" s="595">
        <f t="shared" si="0"/>
        <v>0.018</v>
      </c>
      <c r="L45" s="602">
        <v>5664</v>
      </c>
      <c r="M45" s="595">
        <v>5454</v>
      </c>
      <c r="N45" s="595">
        <f t="shared" si="7"/>
        <v>210</v>
      </c>
      <c r="O45" s="595">
        <f t="shared" si="5"/>
        <v>210000</v>
      </c>
      <c r="P45" s="595">
        <f t="shared" si="1"/>
        <v>0.21</v>
      </c>
      <c r="Q45" s="204"/>
    </row>
    <row r="46" spans="1:17" ht="15.75" customHeight="1">
      <c r="A46" s="540"/>
      <c r="B46" s="543" t="s">
        <v>125</v>
      </c>
      <c r="C46" s="596"/>
      <c r="D46" s="44"/>
      <c r="E46" s="44"/>
      <c r="F46" s="553"/>
      <c r="G46" s="594"/>
      <c r="H46" s="595"/>
      <c r="I46" s="595"/>
      <c r="J46" s="595"/>
      <c r="K46" s="595"/>
      <c r="L46" s="602"/>
      <c r="M46" s="595"/>
      <c r="N46" s="595"/>
      <c r="O46" s="595"/>
      <c r="P46" s="595"/>
      <c r="Q46" s="204"/>
    </row>
    <row r="47" spans="1:17" ht="15.75" customHeight="1">
      <c r="A47" s="540">
        <v>31</v>
      </c>
      <c r="B47" s="541" t="s">
        <v>126</v>
      </c>
      <c r="C47" s="596">
        <v>4865134</v>
      </c>
      <c r="D47" s="44" t="s">
        <v>12</v>
      </c>
      <c r="E47" s="45" t="s">
        <v>366</v>
      </c>
      <c r="F47" s="553">
        <v>100</v>
      </c>
      <c r="G47" s="594">
        <v>38048</v>
      </c>
      <c r="H47" s="595">
        <v>27720</v>
      </c>
      <c r="I47" s="595">
        <f t="shared" si="6"/>
        <v>10328</v>
      </c>
      <c r="J47" s="595">
        <f t="shared" si="3"/>
        <v>1032800</v>
      </c>
      <c r="K47" s="595">
        <f t="shared" si="0"/>
        <v>1.0328</v>
      </c>
      <c r="L47" s="602">
        <v>1633</v>
      </c>
      <c r="M47" s="595">
        <v>1634</v>
      </c>
      <c r="N47" s="595">
        <f t="shared" si="7"/>
        <v>-1</v>
      </c>
      <c r="O47" s="595">
        <f t="shared" si="5"/>
        <v>-100</v>
      </c>
      <c r="P47" s="595">
        <f t="shared" si="1"/>
        <v>-0.0001</v>
      </c>
      <c r="Q47" s="204"/>
    </row>
    <row r="48" spans="1:17" ht="15.75" customHeight="1" thickBot="1">
      <c r="A48" s="544">
        <v>32</v>
      </c>
      <c r="B48" s="478" t="s">
        <v>127</v>
      </c>
      <c r="C48" s="597">
        <v>4865135</v>
      </c>
      <c r="D48" s="53" t="s">
        <v>12</v>
      </c>
      <c r="E48" s="51" t="s">
        <v>366</v>
      </c>
      <c r="F48" s="555">
        <v>100</v>
      </c>
      <c r="G48" s="603">
        <v>992261</v>
      </c>
      <c r="H48" s="603">
        <v>981520</v>
      </c>
      <c r="I48" s="603">
        <f t="shared" si="6"/>
        <v>10741</v>
      </c>
      <c r="J48" s="603">
        <f t="shared" si="3"/>
        <v>1074100</v>
      </c>
      <c r="K48" s="603">
        <f t="shared" si="0"/>
        <v>1.0741</v>
      </c>
      <c r="L48" s="604">
        <v>999327</v>
      </c>
      <c r="M48" s="603">
        <v>999315</v>
      </c>
      <c r="N48" s="603">
        <f t="shared" si="7"/>
        <v>12</v>
      </c>
      <c r="O48" s="603">
        <f t="shared" si="5"/>
        <v>1200</v>
      </c>
      <c r="P48" s="603">
        <f t="shared" si="1"/>
        <v>0.0012</v>
      </c>
      <c r="Q48" s="205"/>
    </row>
    <row r="49" spans="6:16" ht="15.75" thickTop="1">
      <c r="F49" s="278"/>
      <c r="I49" s="18"/>
      <c r="J49" s="18"/>
      <c r="K49" s="18"/>
      <c r="N49" s="18"/>
      <c r="O49" s="18"/>
      <c r="P49" s="18"/>
    </row>
    <row r="50" spans="2:16" ht="15.75">
      <c r="B50" s="17" t="s">
        <v>146</v>
      </c>
      <c r="F50" s="278"/>
      <c r="I50" s="18"/>
      <c r="J50" s="18"/>
      <c r="K50" s="59">
        <f>SUM(K8:K48)-K27</f>
        <v>2.1139</v>
      </c>
      <c r="N50" s="18"/>
      <c r="O50" s="18"/>
      <c r="P50" s="59">
        <f>SUM(P8:P48)-P27</f>
        <v>2.6953999999999994</v>
      </c>
    </row>
    <row r="51" spans="2:16" ht="15">
      <c r="B51" s="17"/>
      <c r="F51" s="278"/>
      <c r="I51" s="18"/>
      <c r="J51" s="18"/>
      <c r="K51" s="32"/>
      <c r="N51" s="18"/>
      <c r="O51" s="18"/>
      <c r="P51" s="32"/>
    </row>
    <row r="52" spans="2:16" ht="15.75">
      <c r="B52" s="17" t="s">
        <v>147</v>
      </c>
      <c r="F52" s="278"/>
      <c r="I52" s="18"/>
      <c r="J52" s="18"/>
      <c r="K52" s="59">
        <f>SUM(K50:K51)</f>
        <v>2.1139</v>
      </c>
      <c r="N52" s="18"/>
      <c r="O52" s="18"/>
      <c r="P52" s="59">
        <f>SUM(P50:P51)</f>
        <v>2.6953999999999994</v>
      </c>
    </row>
    <row r="53" ht="15">
      <c r="F53" s="278"/>
    </row>
    <row r="54" spans="6:17" ht="18">
      <c r="F54" s="278"/>
      <c r="Q54" s="611" t="str">
        <f>NDPL!$Q$1</f>
        <v>APRIL-10</v>
      </c>
    </row>
    <row r="55" ht="15">
      <c r="F55" s="278"/>
    </row>
    <row r="56" spans="6:17" ht="15">
      <c r="F56" s="278"/>
      <c r="Q56" s="347"/>
    </row>
    <row r="57" spans="1:16" ht="18.75" thickBot="1">
      <c r="A57" s="447" t="s">
        <v>264</v>
      </c>
      <c r="F57" s="278"/>
      <c r="G57" s="20"/>
      <c r="H57" s="20"/>
      <c r="I57" s="615" t="s">
        <v>384</v>
      </c>
      <c r="J57" s="20"/>
      <c r="K57" s="20"/>
      <c r="L57" s="20"/>
      <c r="M57" s="20"/>
      <c r="N57" s="615" t="s">
        <v>385</v>
      </c>
      <c r="O57" s="20"/>
      <c r="P57" s="20"/>
    </row>
    <row r="58" spans="1:17" ht="39.75" thickBot="1" thickTop="1">
      <c r="A58" s="39" t="s">
        <v>7</v>
      </c>
      <c r="B58" s="36" t="s">
        <v>8</v>
      </c>
      <c r="C58" s="37" t="s">
        <v>1</v>
      </c>
      <c r="D58" s="37" t="s">
        <v>2</v>
      </c>
      <c r="E58" s="37" t="s">
        <v>3</v>
      </c>
      <c r="F58" s="37" t="s">
        <v>9</v>
      </c>
      <c r="G58" s="39" t="str">
        <f>NDPL!G5</f>
        <v>FINAL READING 01/05/10</v>
      </c>
      <c r="H58" s="37" t="str">
        <f>NDPL!H5</f>
        <v>INTIAL READING 01/04/10</v>
      </c>
      <c r="I58" s="37" t="s">
        <v>4</v>
      </c>
      <c r="J58" s="37" t="s">
        <v>5</v>
      </c>
      <c r="K58" s="37" t="s">
        <v>6</v>
      </c>
      <c r="L58" s="39" t="str">
        <f>NDPL!G5</f>
        <v>FINAL READING 01/05/10</v>
      </c>
      <c r="M58" s="37" t="str">
        <f>NDPL!H5</f>
        <v>INTIAL READING 01/04/10</v>
      </c>
      <c r="N58" s="37" t="s">
        <v>4</v>
      </c>
      <c r="O58" s="37" t="s">
        <v>5</v>
      </c>
      <c r="P58" s="37" t="s">
        <v>6</v>
      </c>
      <c r="Q58" s="38" t="s">
        <v>328</v>
      </c>
    </row>
    <row r="59" spans="1:16" ht="17.25" thickBot="1" thickTop="1">
      <c r="A59" s="21"/>
      <c r="B59" s="119"/>
      <c r="C59" s="21"/>
      <c r="D59" s="21"/>
      <c r="E59" s="21"/>
      <c r="F59" s="480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7" ht="15.75" customHeight="1" thickTop="1">
      <c r="A60" s="538"/>
      <c r="B60" s="539" t="s">
        <v>132</v>
      </c>
      <c r="C60" s="40"/>
      <c r="D60" s="40"/>
      <c r="E60" s="40"/>
      <c r="F60" s="481"/>
      <c r="G60" s="33"/>
      <c r="H60" s="26"/>
      <c r="I60" s="26"/>
      <c r="J60" s="26"/>
      <c r="K60" s="26"/>
      <c r="L60" s="33"/>
      <c r="M60" s="26"/>
      <c r="N60" s="26"/>
      <c r="O60" s="26"/>
      <c r="P60" s="26"/>
      <c r="Q60" s="203"/>
    </row>
    <row r="61" spans="1:17" ht="15.75" customHeight="1">
      <c r="A61" s="540">
        <v>1</v>
      </c>
      <c r="B61" s="541" t="s">
        <v>15</v>
      </c>
      <c r="C61" s="596">
        <v>4864968</v>
      </c>
      <c r="D61" s="44" t="s">
        <v>12</v>
      </c>
      <c r="E61" s="45" t="s">
        <v>366</v>
      </c>
      <c r="F61" s="553">
        <v>-1000</v>
      </c>
      <c r="G61" s="511">
        <v>999345</v>
      </c>
      <c r="H61" s="498">
        <v>999345</v>
      </c>
      <c r="I61" s="498">
        <f>G61-H61</f>
        <v>0</v>
      </c>
      <c r="J61" s="498">
        <f>$F61*I61</f>
        <v>0</v>
      </c>
      <c r="K61" s="498">
        <f>J61/1000000</f>
        <v>0</v>
      </c>
      <c r="L61" s="497">
        <v>992547</v>
      </c>
      <c r="M61" s="498">
        <v>997275</v>
      </c>
      <c r="N61" s="498">
        <f>L61-M61</f>
        <v>-4728</v>
      </c>
      <c r="O61" s="498">
        <f>$F61*N61</f>
        <v>4728000</v>
      </c>
      <c r="P61" s="498">
        <f>O61/1000000</f>
        <v>4.728</v>
      </c>
      <c r="Q61" s="204"/>
    </row>
    <row r="62" spans="1:17" ht="15.75" customHeight="1">
      <c r="A62" s="540">
        <v>2</v>
      </c>
      <c r="B62" s="541" t="s">
        <v>16</v>
      </c>
      <c r="C62" s="596">
        <v>4864980</v>
      </c>
      <c r="D62" s="44" t="s">
        <v>12</v>
      </c>
      <c r="E62" s="45" t="s">
        <v>366</v>
      </c>
      <c r="F62" s="553">
        <v>-1000</v>
      </c>
      <c r="G62" s="511">
        <v>16334</v>
      </c>
      <c r="H62" s="498">
        <v>16334</v>
      </c>
      <c r="I62" s="498">
        <f>G62-H62</f>
        <v>0</v>
      </c>
      <c r="J62" s="498">
        <f>$F62*I62</f>
        <v>0</v>
      </c>
      <c r="K62" s="498">
        <f>J62/1000000</f>
        <v>0</v>
      </c>
      <c r="L62" s="497">
        <v>993074</v>
      </c>
      <c r="M62" s="498">
        <v>997029</v>
      </c>
      <c r="N62" s="498">
        <f>L62-M62</f>
        <v>-3955</v>
      </c>
      <c r="O62" s="498">
        <f>$F62*N62</f>
        <v>3955000</v>
      </c>
      <c r="P62" s="498">
        <f>O62/1000000</f>
        <v>3.955</v>
      </c>
      <c r="Q62" s="204"/>
    </row>
    <row r="63" spans="1:17" ht="15.75" customHeight="1">
      <c r="A63" s="540">
        <v>3</v>
      </c>
      <c r="B63" s="541" t="s">
        <v>17</v>
      </c>
      <c r="C63" s="596">
        <v>4864981</v>
      </c>
      <c r="D63" s="44" t="s">
        <v>12</v>
      </c>
      <c r="E63" s="45" t="s">
        <v>366</v>
      </c>
      <c r="F63" s="553">
        <v>-1000</v>
      </c>
      <c r="G63" s="511">
        <v>15936</v>
      </c>
      <c r="H63" s="498">
        <v>15936</v>
      </c>
      <c r="I63" s="498">
        <f>G63-H63</f>
        <v>0</v>
      </c>
      <c r="J63" s="498">
        <f>$F63*I63</f>
        <v>0</v>
      </c>
      <c r="K63" s="498">
        <f>J63/1000000</f>
        <v>0</v>
      </c>
      <c r="L63" s="497">
        <v>987602</v>
      </c>
      <c r="M63" s="498">
        <v>992020</v>
      </c>
      <c r="N63" s="498">
        <f>L63-M63</f>
        <v>-4418</v>
      </c>
      <c r="O63" s="498">
        <f>$F63*N63</f>
        <v>4418000</v>
      </c>
      <c r="P63" s="498">
        <f>O63/1000000</f>
        <v>4.418</v>
      </c>
      <c r="Q63" s="204"/>
    </row>
    <row r="64" spans="1:17" ht="15.75" customHeight="1">
      <c r="A64" s="540"/>
      <c r="B64" s="542" t="s">
        <v>133</v>
      </c>
      <c r="C64" s="596"/>
      <c r="D64" s="48"/>
      <c r="E64" s="48"/>
      <c r="F64" s="553"/>
      <c r="G64" s="511"/>
      <c r="H64" s="598"/>
      <c r="I64" s="598"/>
      <c r="J64" s="598"/>
      <c r="K64" s="598"/>
      <c r="L64" s="497"/>
      <c r="M64" s="598"/>
      <c r="N64" s="598"/>
      <c r="O64" s="598"/>
      <c r="P64" s="598"/>
      <c r="Q64" s="204"/>
    </row>
    <row r="65" spans="1:17" ht="15.75" customHeight="1">
      <c r="A65" s="540">
        <v>4</v>
      </c>
      <c r="B65" s="541" t="s">
        <v>134</v>
      </c>
      <c r="C65" s="596">
        <v>4864992</v>
      </c>
      <c r="D65" s="44" t="s">
        <v>12</v>
      </c>
      <c r="E65" s="45" t="s">
        <v>366</v>
      </c>
      <c r="F65" s="553">
        <v>-1000</v>
      </c>
      <c r="G65" s="511">
        <v>27393</v>
      </c>
      <c r="H65" s="598">
        <v>27613</v>
      </c>
      <c r="I65" s="598">
        <f aca="true" t="shared" si="8" ref="I65:I70">G65-H65</f>
        <v>-220</v>
      </c>
      <c r="J65" s="598">
        <f aca="true" t="shared" si="9" ref="J65:J70">$F65*I65</f>
        <v>220000</v>
      </c>
      <c r="K65" s="598">
        <f aca="true" t="shared" si="10" ref="K65:K70">J65/1000000</f>
        <v>0.22</v>
      </c>
      <c r="L65" s="497">
        <v>1273</v>
      </c>
      <c r="M65" s="598">
        <v>1335</v>
      </c>
      <c r="N65" s="598">
        <f aca="true" t="shared" si="11" ref="N65:N70">L65-M65</f>
        <v>-62</v>
      </c>
      <c r="O65" s="598">
        <f aca="true" t="shared" si="12" ref="O65:O70">$F65*N65</f>
        <v>62000</v>
      </c>
      <c r="P65" s="598">
        <f aca="true" t="shared" si="13" ref="P65:P70">O65/1000000</f>
        <v>0.062</v>
      </c>
      <c r="Q65" s="204"/>
    </row>
    <row r="66" spans="1:17" ht="15.75" customHeight="1">
      <c r="A66" s="540">
        <v>5</v>
      </c>
      <c r="B66" s="541" t="s">
        <v>135</v>
      </c>
      <c r="C66" s="596">
        <v>4864993</v>
      </c>
      <c r="D66" s="44" t="s">
        <v>12</v>
      </c>
      <c r="E66" s="45" t="s">
        <v>366</v>
      </c>
      <c r="F66" s="553">
        <v>-1000</v>
      </c>
      <c r="G66" s="511">
        <v>981406</v>
      </c>
      <c r="H66" s="598">
        <v>981639</v>
      </c>
      <c r="I66" s="598">
        <f t="shared" si="8"/>
        <v>-233</v>
      </c>
      <c r="J66" s="598">
        <f t="shared" si="9"/>
        <v>233000</v>
      </c>
      <c r="K66" s="598">
        <f t="shared" si="10"/>
        <v>0.233</v>
      </c>
      <c r="L66" s="497">
        <v>991072</v>
      </c>
      <c r="M66" s="598">
        <v>991134</v>
      </c>
      <c r="N66" s="598">
        <f t="shared" si="11"/>
        <v>-62</v>
      </c>
      <c r="O66" s="598">
        <f t="shared" si="12"/>
        <v>62000</v>
      </c>
      <c r="P66" s="598">
        <f t="shared" si="13"/>
        <v>0.062</v>
      </c>
      <c r="Q66" s="204"/>
    </row>
    <row r="67" spans="1:17" ht="15.75" customHeight="1">
      <c r="A67" s="540">
        <v>6</v>
      </c>
      <c r="B67" s="541" t="s">
        <v>136</v>
      </c>
      <c r="C67" s="596">
        <v>4864914</v>
      </c>
      <c r="D67" s="44" t="s">
        <v>12</v>
      </c>
      <c r="E67" s="45" t="s">
        <v>366</v>
      </c>
      <c r="F67" s="553">
        <v>-1000</v>
      </c>
      <c r="G67" s="511">
        <v>1657</v>
      </c>
      <c r="H67" s="598">
        <v>1657</v>
      </c>
      <c r="I67" s="598">
        <f t="shared" si="8"/>
        <v>0</v>
      </c>
      <c r="J67" s="598">
        <f t="shared" si="9"/>
        <v>0</v>
      </c>
      <c r="K67" s="598">
        <f t="shared" si="10"/>
        <v>0</v>
      </c>
      <c r="L67" s="497">
        <v>993771</v>
      </c>
      <c r="M67" s="598">
        <v>994855</v>
      </c>
      <c r="N67" s="598">
        <f t="shared" si="11"/>
        <v>-1084</v>
      </c>
      <c r="O67" s="598">
        <f t="shared" si="12"/>
        <v>1084000</v>
      </c>
      <c r="P67" s="598">
        <f t="shared" si="13"/>
        <v>1.084</v>
      </c>
      <c r="Q67" s="204"/>
    </row>
    <row r="68" spans="1:17" ht="15.75" customHeight="1">
      <c r="A68" s="540">
        <v>7</v>
      </c>
      <c r="B68" s="541" t="s">
        <v>137</v>
      </c>
      <c r="C68" s="596">
        <v>4865167</v>
      </c>
      <c r="D68" s="44" t="s">
        <v>12</v>
      </c>
      <c r="E68" s="45" t="s">
        <v>366</v>
      </c>
      <c r="F68" s="553">
        <v>-1000</v>
      </c>
      <c r="G68" s="511">
        <v>1050</v>
      </c>
      <c r="H68" s="598">
        <v>1050</v>
      </c>
      <c r="I68" s="598">
        <f t="shared" si="8"/>
        <v>0</v>
      </c>
      <c r="J68" s="598">
        <f t="shared" si="9"/>
        <v>0</v>
      </c>
      <c r="K68" s="598">
        <f t="shared" si="10"/>
        <v>0</v>
      </c>
      <c r="L68" s="497">
        <v>986827</v>
      </c>
      <c r="M68" s="598">
        <v>988291</v>
      </c>
      <c r="N68" s="598">
        <f t="shared" si="11"/>
        <v>-1464</v>
      </c>
      <c r="O68" s="598">
        <f t="shared" si="12"/>
        <v>1464000</v>
      </c>
      <c r="P68" s="598">
        <f t="shared" si="13"/>
        <v>1.464</v>
      </c>
      <c r="Q68" s="204"/>
    </row>
    <row r="69" spans="1:17" ht="15.75" customHeight="1">
      <c r="A69" s="540">
        <v>8</v>
      </c>
      <c r="B69" s="541" t="s">
        <v>138</v>
      </c>
      <c r="C69" s="596">
        <v>4864893</v>
      </c>
      <c r="D69" s="44" t="s">
        <v>12</v>
      </c>
      <c r="E69" s="45" t="s">
        <v>366</v>
      </c>
      <c r="F69" s="553">
        <v>-1000</v>
      </c>
      <c r="G69" s="511"/>
      <c r="H69" s="598"/>
      <c r="I69" s="598">
        <f t="shared" si="8"/>
        <v>0</v>
      </c>
      <c r="J69" s="598">
        <f t="shared" si="9"/>
        <v>0</v>
      </c>
      <c r="K69" s="598">
        <f t="shared" si="10"/>
        <v>0</v>
      </c>
      <c r="L69" s="497"/>
      <c r="M69" s="598"/>
      <c r="N69" s="598">
        <f t="shared" si="11"/>
        <v>0</v>
      </c>
      <c r="O69" s="598">
        <f t="shared" si="12"/>
        <v>0</v>
      </c>
      <c r="P69" s="598">
        <f t="shared" si="13"/>
        <v>0</v>
      </c>
      <c r="Q69" s="204"/>
    </row>
    <row r="70" spans="1:17" ht="15.75" customHeight="1">
      <c r="A70" s="540">
        <v>9</v>
      </c>
      <c r="B70" s="541" t="s">
        <v>139</v>
      </c>
      <c r="C70" s="596">
        <v>4864918</v>
      </c>
      <c r="D70" s="44" t="s">
        <v>12</v>
      </c>
      <c r="E70" s="45" t="s">
        <v>366</v>
      </c>
      <c r="F70" s="553">
        <v>-1000</v>
      </c>
      <c r="G70" s="511">
        <v>999922</v>
      </c>
      <c r="H70" s="598">
        <v>999922</v>
      </c>
      <c r="I70" s="598">
        <f t="shared" si="8"/>
        <v>0</v>
      </c>
      <c r="J70" s="598">
        <f t="shared" si="9"/>
        <v>0</v>
      </c>
      <c r="K70" s="598">
        <f t="shared" si="10"/>
        <v>0</v>
      </c>
      <c r="L70" s="497">
        <v>988941</v>
      </c>
      <c r="M70" s="598">
        <v>991290</v>
      </c>
      <c r="N70" s="598">
        <f t="shared" si="11"/>
        <v>-2349</v>
      </c>
      <c r="O70" s="598">
        <f t="shared" si="12"/>
        <v>2349000</v>
      </c>
      <c r="P70" s="598">
        <f t="shared" si="13"/>
        <v>2.349</v>
      </c>
      <c r="Q70" s="204"/>
    </row>
    <row r="71" spans="1:17" ht="15.75" customHeight="1">
      <c r="A71" s="540"/>
      <c r="B71" s="543" t="s">
        <v>140</v>
      </c>
      <c r="C71" s="596"/>
      <c r="D71" s="44"/>
      <c r="E71" s="44"/>
      <c r="F71" s="553"/>
      <c r="G71" s="511"/>
      <c r="H71" s="598"/>
      <c r="I71" s="598"/>
      <c r="J71" s="598"/>
      <c r="K71" s="598"/>
      <c r="L71" s="497"/>
      <c r="M71" s="598"/>
      <c r="N71" s="598"/>
      <c r="O71" s="598"/>
      <c r="P71" s="598"/>
      <c r="Q71" s="204"/>
    </row>
    <row r="72" spans="1:17" ht="15.75" customHeight="1">
      <c r="A72" s="540">
        <v>10</v>
      </c>
      <c r="B72" s="541" t="s">
        <v>141</v>
      </c>
      <c r="C72" s="596">
        <v>4864916</v>
      </c>
      <c r="D72" s="44" t="s">
        <v>12</v>
      </c>
      <c r="E72" s="45" t="s">
        <v>366</v>
      </c>
      <c r="F72" s="553">
        <v>-1000</v>
      </c>
      <c r="G72" s="511">
        <v>13779</v>
      </c>
      <c r="H72" s="598">
        <v>13777</v>
      </c>
      <c r="I72" s="598">
        <f>G72-H72</f>
        <v>2</v>
      </c>
      <c r="J72" s="598">
        <f>$F72*I72</f>
        <v>-2000</v>
      </c>
      <c r="K72" s="598">
        <f>J72/1000000</f>
        <v>-0.002</v>
      </c>
      <c r="L72" s="497">
        <v>987340</v>
      </c>
      <c r="M72" s="598">
        <v>989669</v>
      </c>
      <c r="N72" s="598">
        <f>L72-M72</f>
        <v>-2329</v>
      </c>
      <c r="O72" s="598">
        <f>$F72*N72</f>
        <v>2329000</v>
      </c>
      <c r="P72" s="599">
        <f>O72/1000000</f>
        <v>2.329</v>
      </c>
      <c r="Q72" s="204"/>
    </row>
    <row r="73" spans="1:17" ht="15.75" customHeight="1">
      <c r="A73" s="540">
        <v>11</v>
      </c>
      <c r="B73" s="541" t="s">
        <v>142</v>
      </c>
      <c r="C73" s="596">
        <v>4864917</v>
      </c>
      <c r="D73" s="44" t="s">
        <v>12</v>
      </c>
      <c r="E73" s="45" t="s">
        <v>366</v>
      </c>
      <c r="F73" s="553">
        <v>-1000</v>
      </c>
      <c r="G73" s="511">
        <v>973517</v>
      </c>
      <c r="H73" s="598">
        <v>973517</v>
      </c>
      <c r="I73" s="598">
        <f>G73-H73</f>
        <v>0</v>
      </c>
      <c r="J73" s="598">
        <f>$F73*I73</f>
        <v>0</v>
      </c>
      <c r="K73" s="598">
        <f>J73/1000000</f>
        <v>0</v>
      </c>
      <c r="L73" s="497">
        <v>959851</v>
      </c>
      <c r="M73" s="598">
        <v>964933</v>
      </c>
      <c r="N73" s="598">
        <f>L73-M73</f>
        <v>-5082</v>
      </c>
      <c r="O73" s="598">
        <f>$F73*N73</f>
        <v>5082000</v>
      </c>
      <c r="P73" s="599">
        <f>O73/1000000</f>
        <v>5.082</v>
      </c>
      <c r="Q73" s="204"/>
    </row>
    <row r="74" spans="1:17" ht="15.75" customHeight="1">
      <c r="A74" s="540"/>
      <c r="B74" s="542" t="s">
        <v>143</v>
      </c>
      <c r="C74" s="596"/>
      <c r="D74" s="48"/>
      <c r="E74" s="48"/>
      <c r="F74" s="553"/>
      <c r="G74" s="511"/>
      <c r="H74" s="598"/>
      <c r="I74" s="598"/>
      <c r="J74" s="598"/>
      <c r="K74" s="598"/>
      <c r="L74" s="497"/>
      <c r="M74" s="598"/>
      <c r="N74" s="598"/>
      <c r="O74" s="598"/>
      <c r="P74" s="598"/>
      <c r="Q74" s="204"/>
    </row>
    <row r="75" spans="1:17" ht="15.75" customHeight="1">
      <c r="A75" s="540">
        <v>12</v>
      </c>
      <c r="B75" s="541" t="s">
        <v>144</v>
      </c>
      <c r="C75" s="596">
        <v>4865053</v>
      </c>
      <c r="D75" s="44" t="s">
        <v>12</v>
      </c>
      <c r="E75" s="45" t="s">
        <v>366</v>
      </c>
      <c r="F75" s="553">
        <v>-1000</v>
      </c>
      <c r="G75" s="511">
        <v>21009</v>
      </c>
      <c r="H75" s="598">
        <v>21009</v>
      </c>
      <c r="I75" s="598">
        <f>G75-H75</f>
        <v>0</v>
      </c>
      <c r="J75" s="598">
        <f>$F75*I75</f>
        <v>0</v>
      </c>
      <c r="K75" s="598">
        <f>J75/1000000</f>
        <v>0</v>
      </c>
      <c r="L75" s="497">
        <v>8316</v>
      </c>
      <c r="M75" s="598">
        <v>8708</v>
      </c>
      <c r="N75" s="598">
        <f>L75-M75</f>
        <v>-392</v>
      </c>
      <c r="O75" s="598">
        <f>$F75*N75</f>
        <v>392000</v>
      </c>
      <c r="P75" s="598">
        <f>O75/1000000</f>
        <v>0.392</v>
      </c>
      <c r="Q75" s="204"/>
    </row>
    <row r="76" spans="1:17" ht="15.75" customHeight="1">
      <c r="A76" s="540">
        <v>13</v>
      </c>
      <c r="B76" s="541" t="s">
        <v>145</v>
      </c>
      <c r="C76" s="596">
        <v>4864986</v>
      </c>
      <c r="D76" s="44" t="s">
        <v>12</v>
      </c>
      <c r="E76" s="45" t="s">
        <v>366</v>
      </c>
      <c r="F76" s="553">
        <v>-1000</v>
      </c>
      <c r="G76" s="511">
        <v>14235</v>
      </c>
      <c r="H76" s="498">
        <v>14235</v>
      </c>
      <c r="I76" s="498">
        <f>G76-H76</f>
        <v>0</v>
      </c>
      <c r="J76" s="498">
        <f>$F76*I76</f>
        <v>0</v>
      </c>
      <c r="K76" s="498">
        <f>J76/1000000</f>
        <v>0</v>
      </c>
      <c r="L76" s="497">
        <v>17730</v>
      </c>
      <c r="M76" s="498">
        <v>18035</v>
      </c>
      <c r="N76" s="498">
        <f>L76-M76</f>
        <v>-305</v>
      </c>
      <c r="O76" s="498">
        <f>$F76*N76</f>
        <v>305000</v>
      </c>
      <c r="P76" s="498">
        <f>O76/1000000</f>
        <v>0.305</v>
      </c>
      <c r="Q76" s="204"/>
    </row>
    <row r="77" spans="1:17" ht="15.75" customHeight="1">
      <c r="A77" s="540"/>
      <c r="B77" s="543" t="s">
        <v>150</v>
      </c>
      <c r="C77" s="596"/>
      <c r="D77" s="44"/>
      <c r="E77" s="44"/>
      <c r="F77" s="553"/>
      <c r="G77" s="600"/>
      <c r="H77" s="498"/>
      <c r="I77" s="498"/>
      <c r="J77" s="498"/>
      <c r="K77" s="498"/>
      <c r="L77" s="600"/>
      <c r="M77" s="498"/>
      <c r="N77" s="498"/>
      <c r="O77" s="498"/>
      <c r="P77" s="498"/>
      <c r="Q77" s="204"/>
    </row>
    <row r="78" spans="1:17" ht="15.75" customHeight="1" thickBot="1">
      <c r="A78" s="544">
        <v>14</v>
      </c>
      <c r="B78" s="545" t="s">
        <v>151</v>
      </c>
      <c r="C78" s="597">
        <v>4902528</v>
      </c>
      <c r="D78" s="120" t="s">
        <v>12</v>
      </c>
      <c r="E78" s="51" t="s">
        <v>366</v>
      </c>
      <c r="F78" s="555">
        <v>100</v>
      </c>
      <c r="G78" s="601">
        <v>11525</v>
      </c>
      <c r="H78" s="503">
        <v>11525</v>
      </c>
      <c r="I78" s="503">
        <f>G78-H78</f>
        <v>0</v>
      </c>
      <c r="J78" s="503">
        <f>$F78*I78</f>
        <v>0</v>
      </c>
      <c r="K78" s="503">
        <f>J78/1000000</f>
        <v>0</v>
      </c>
      <c r="L78" s="502">
        <v>4086</v>
      </c>
      <c r="M78" s="503">
        <v>4086</v>
      </c>
      <c r="N78" s="503">
        <f>L78-M78</f>
        <v>0</v>
      </c>
      <c r="O78" s="503">
        <f>$F78*N78</f>
        <v>0</v>
      </c>
      <c r="P78" s="503">
        <f>O78/1000000</f>
        <v>0</v>
      </c>
      <c r="Q78" s="205"/>
    </row>
    <row r="79" spans="1:16" ht="15.75" thickTop="1">
      <c r="A79" s="10"/>
      <c r="B79" s="19"/>
      <c r="C79" s="12"/>
      <c r="D79" s="13"/>
      <c r="E79" s="9"/>
      <c r="F79" s="479"/>
      <c r="G79" s="118"/>
      <c r="H79" s="20"/>
      <c r="I79" s="22"/>
      <c r="J79" s="22"/>
      <c r="K79" s="22"/>
      <c r="L79" s="20"/>
      <c r="M79" s="20"/>
      <c r="N79" s="22"/>
      <c r="O79" s="22"/>
      <c r="P79" s="22"/>
    </row>
    <row r="80" spans="2:16" ht="18">
      <c r="B80" s="426" t="s">
        <v>266</v>
      </c>
      <c r="F80" s="278"/>
      <c r="I80" s="18"/>
      <c r="J80" s="18"/>
      <c r="K80" s="537">
        <f>SUM(K61:K78)</f>
        <v>0.451</v>
      </c>
      <c r="L80" s="20"/>
      <c r="N80" s="18"/>
      <c r="O80" s="18"/>
      <c r="P80" s="537">
        <f>SUM(P61:P78)</f>
        <v>26.23</v>
      </c>
    </row>
    <row r="81" spans="2:16" ht="18">
      <c r="B81" s="426"/>
      <c r="F81" s="278"/>
      <c r="I81" s="18"/>
      <c r="J81" s="18"/>
      <c r="K81" s="22"/>
      <c r="L81" s="20"/>
      <c r="N81" s="18"/>
      <c r="O81" s="18"/>
      <c r="P81" s="429"/>
    </row>
    <row r="82" spans="2:16" ht="18">
      <c r="B82" s="426" t="s">
        <v>153</v>
      </c>
      <c r="F82" s="278"/>
      <c r="I82" s="18"/>
      <c r="J82" s="18"/>
      <c r="K82" s="537">
        <f>SUM(K80:K81)</f>
        <v>0.451</v>
      </c>
      <c r="L82" s="20"/>
      <c r="N82" s="18"/>
      <c r="O82" s="18"/>
      <c r="P82" s="537">
        <f>SUM(P80:P81)</f>
        <v>26.23</v>
      </c>
    </row>
    <row r="83" spans="6:16" ht="15">
      <c r="F83" s="278"/>
      <c r="I83" s="18"/>
      <c r="J83" s="18"/>
      <c r="K83" s="22"/>
      <c r="L83" s="20"/>
      <c r="N83" s="18"/>
      <c r="O83" s="18"/>
      <c r="P83" s="22"/>
    </row>
    <row r="84" spans="6:16" ht="15">
      <c r="F84" s="278"/>
      <c r="I84" s="18"/>
      <c r="J84" s="18"/>
      <c r="K84" s="22"/>
      <c r="L84" s="20"/>
      <c r="N84" s="18"/>
      <c r="O84" s="18"/>
      <c r="P84" s="22"/>
    </row>
    <row r="85" spans="6:18" ht="18">
      <c r="F85" s="278"/>
      <c r="I85" s="18"/>
      <c r="J85" s="18"/>
      <c r="K85" s="22"/>
      <c r="L85" s="20"/>
      <c r="N85" s="18"/>
      <c r="O85" s="18"/>
      <c r="P85" s="22"/>
      <c r="Q85" s="612" t="str">
        <f>NDPL!Q1</f>
        <v>APRIL-10</v>
      </c>
      <c r="R85" s="347"/>
    </row>
    <row r="86" spans="1:16" ht="18.75" thickBot="1">
      <c r="A86" s="447" t="s">
        <v>265</v>
      </c>
      <c r="F86" s="278"/>
      <c r="G86" s="20"/>
      <c r="H86" s="20"/>
      <c r="I86" s="615" t="s">
        <v>384</v>
      </c>
      <c r="J86" s="20"/>
      <c r="K86" s="20"/>
      <c r="L86" s="20"/>
      <c r="M86" s="20"/>
      <c r="N86" s="615" t="s">
        <v>385</v>
      </c>
      <c r="O86" s="20"/>
      <c r="P86" s="20"/>
    </row>
    <row r="87" spans="1:17" ht="39.75" thickBot="1" thickTop="1">
      <c r="A87" s="39" t="s">
        <v>7</v>
      </c>
      <c r="B87" s="36" t="s">
        <v>8</v>
      </c>
      <c r="C87" s="37" t="s">
        <v>1</v>
      </c>
      <c r="D87" s="37" t="s">
        <v>2</v>
      </c>
      <c r="E87" s="37" t="s">
        <v>3</v>
      </c>
      <c r="F87" s="37" t="s">
        <v>9</v>
      </c>
      <c r="G87" s="39" t="str">
        <f>NDPL!G5</f>
        <v>FINAL READING 01/05/10</v>
      </c>
      <c r="H87" s="37" t="str">
        <f>NDPL!H5</f>
        <v>INTIAL READING 01/04/10</v>
      </c>
      <c r="I87" s="37" t="s">
        <v>4</v>
      </c>
      <c r="J87" s="37" t="s">
        <v>5</v>
      </c>
      <c r="K87" s="37" t="s">
        <v>6</v>
      </c>
      <c r="L87" s="39" t="str">
        <f>NDPL!G5</f>
        <v>FINAL READING 01/05/10</v>
      </c>
      <c r="M87" s="37" t="str">
        <f>NDPL!H5</f>
        <v>INTIAL READING 01/04/10</v>
      </c>
      <c r="N87" s="37" t="s">
        <v>4</v>
      </c>
      <c r="O87" s="37" t="s">
        <v>5</v>
      </c>
      <c r="P87" s="37" t="s">
        <v>6</v>
      </c>
      <c r="Q87" s="38" t="s">
        <v>328</v>
      </c>
    </row>
    <row r="88" spans="1:16" ht="17.25" thickBot="1" thickTop="1">
      <c r="A88" s="6"/>
      <c r="B88" s="47"/>
      <c r="C88" s="4"/>
      <c r="D88" s="4"/>
      <c r="E88" s="4"/>
      <c r="F88" s="482"/>
      <c r="G88" s="4"/>
      <c r="H88" s="4"/>
      <c r="I88" s="4"/>
      <c r="J88" s="4"/>
      <c r="K88" s="4"/>
      <c r="L88" s="21"/>
      <c r="M88" s="4"/>
      <c r="N88" s="4"/>
      <c r="O88" s="4"/>
      <c r="P88" s="4"/>
    </row>
    <row r="89" spans="1:17" ht="15.75" customHeight="1" thickTop="1">
      <c r="A89" s="538"/>
      <c r="B89" s="548" t="s">
        <v>34</v>
      </c>
      <c r="C89" s="549"/>
      <c r="D89" s="111"/>
      <c r="E89" s="121"/>
      <c r="F89" s="483"/>
      <c r="G89" s="35"/>
      <c r="H89" s="26"/>
      <c r="I89" s="27"/>
      <c r="J89" s="27"/>
      <c r="K89" s="27"/>
      <c r="L89" s="25"/>
      <c r="M89" s="26"/>
      <c r="N89" s="27"/>
      <c r="O89" s="27"/>
      <c r="P89" s="27"/>
      <c r="Q89" s="203"/>
    </row>
    <row r="90" spans="1:17" ht="15.75" customHeight="1">
      <c r="A90" s="540">
        <v>1</v>
      </c>
      <c r="B90" s="541" t="s">
        <v>37</v>
      </c>
      <c r="C90" s="596">
        <v>4864889</v>
      </c>
      <c r="D90" s="44" t="s">
        <v>12</v>
      </c>
      <c r="E90" s="45" t="s">
        <v>366</v>
      </c>
      <c r="F90" s="553">
        <v>-1000</v>
      </c>
      <c r="G90" s="596">
        <v>993449</v>
      </c>
      <c r="H90" s="595">
        <v>993450</v>
      </c>
      <c r="I90" s="595">
        <f>G90-H90</f>
        <v>-1</v>
      </c>
      <c r="J90" s="595">
        <f aca="true" t="shared" si="14" ref="J90:J97">$F90*I90</f>
        <v>1000</v>
      </c>
      <c r="K90" s="595">
        <f aca="true" t="shared" si="15" ref="K90:K97">J90/1000000</f>
        <v>0.001</v>
      </c>
      <c r="L90" s="602">
        <v>998782</v>
      </c>
      <c r="M90" s="595">
        <v>998691</v>
      </c>
      <c r="N90" s="595">
        <f>L90-M90</f>
        <v>91</v>
      </c>
      <c r="O90" s="595">
        <f aca="true" t="shared" si="16" ref="O90:O97">$F90*N90</f>
        <v>-91000</v>
      </c>
      <c r="P90" s="595">
        <f aca="true" t="shared" si="17" ref="P90:P97">O90/1000000</f>
        <v>-0.091</v>
      </c>
      <c r="Q90" s="204"/>
    </row>
    <row r="91" spans="1:17" ht="15.75" customHeight="1">
      <c r="A91" s="540">
        <v>2</v>
      </c>
      <c r="B91" s="541" t="s">
        <v>38</v>
      </c>
      <c r="C91" s="596">
        <v>4864800</v>
      </c>
      <c r="D91" s="44" t="s">
        <v>12</v>
      </c>
      <c r="E91" s="45" t="s">
        <v>366</v>
      </c>
      <c r="F91" s="553">
        <v>-100</v>
      </c>
      <c r="G91" s="596"/>
      <c r="H91" s="396"/>
      <c r="I91" s="595">
        <f aca="true" t="shared" si="18" ref="I91:I97">G91-H91</f>
        <v>0</v>
      </c>
      <c r="J91" s="595">
        <f t="shared" si="14"/>
        <v>0</v>
      </c>
      <c r="K91" s="595">
        <f t="shared" si="15"/>
        <v>0</v>
      </c>
      <c r="L91" s="602"/>
      <c r="M91" s="595"/>
      <c r="N91" s="595">
        <f aca="true" t="shared" si="19" ref="N91:N97">L91-M91</f>
        <v>0</v>
      </c>
      <c r="O91" s="595">
        <f t="shared" si="16"/>
        <v>0</v>
      </c>
      <c r="P91" s="595">
        <f t="shared" si="17"/>
        <v>0</v>
      </c>
      <c r="Q91" s="204"/>
    </row>
    <row r="92" spans="1:17" ht="15.75" customHeight="1">
      <c r="A92" s="540"/>
      <c r="B92" s="543" t="s">
        <v>115</v>
      </c>
      <c r="C92" s="596"/>
      <c r="D92" s="44"/>
      <c r="E92" s="45"/>
      <c r="F92" s="553"/>
      <c r="G92" s="596"/>
      <c r="H92" s="595"/>
      <c r="I92" s="595"/>
      <c r="J92" s="595"/>
      <c r="K92" s="595"/>
      <c r="L92" s="602"/>
      <c r="M92" s="595"/>
      <c r="N92" s="595"/>
      <c r="O92" s="595"/>
      <c r="P92" s="595"/>
      <c r="Q92" s="204"/>
    </row>
    <row r="93" spans="1:17" ht="15.75" customHeight="1">
      <c r="A93" s="540">
        <v>3</v>
      </c>
      <c r="B93" s="477" t="s">
        <v>116</v>
      </c>
      <c r="C93" s="596">
        <v>4865136</v>
      </c>
      <c r="D93" s="48" t="s">
        <v>12</v>
      </c>
      <c r="E93" s="45" t="s">
        <v>366</v>
      </c>
      <c r="F93" s="553">
        <v>-100</v>
      </c>
      <c r="G93" s="596">
        <v>1386</v>
      </c>
      <c r="H93" s="595">
        <v>1381</v>
      </c>
      <c r="I93" s="595">
        <f t="shared" si="18"/>
        <v>5</v>
      </c>
      <c r="J93" s="595">
        <f t="shared" si="14"/>
        <v>-500</v>
      </c>
      <c r="K93" s="595">
        <f t="shared" si="15"/>
        <v>-0.0005</v>
      </c>
      <c r="L93" s="602">
        <v>43785</v>
      </c>
      <c r="M93" s="595">
        <v>42472</v>
      </c>
      <c r="N93" s="595">
        <f t="shared" si="19"/>
        <v>1313</v>
      </c>
      <c r="O93" s="595">
        <f t="shared" si="16"/>
        <v>-131300</v>
      </c>
      <c r="P93" s="396">
        <f t="shared" si="17"/>
        <v>-0.1313</v>
      </c>
      <c r="Q93" s="204"/>
    </row>
    <row r="94" spans="1:17" ht="15.75" customHeight="1">
      <c r="A94" s="540">
        <v>4</v>
      </c>
      <c r="B94" s="541" t="s">
        <v>117</v>
      </c>
      <c r="C94" s="596">
        <v>4865137</v>
      </c>
      <c r="D94" s="44" t="s">
        <v>12</v>
      </c>
      <c r="E94" s="45" t="s">
        <v>366</v>
      </c>
      <c r="F94" s="553">
        <v>-100</v>
      </c>
      <c r="G94" s="596">
        <v>1139</v>
      </c>
      <c r="H94" s="595">
        <v>1108</v>
      </c>
      <c r="I94" s="595">
        <f t="shared" si="18"/>
        <v>31</v>
      </c>
      <c r="J94" s="595">
        <f t="shared" si="14"/>
        <v>-3100</v>
      </c>
      <c r="K94" s="595">
        <f t="shared" si="15"/>
        <v>-0.0031</v>
      </c>
      <c r="L94" s="602">
        <v>93529</v>
      </c>
      <c r="M94" s="595">
        <v>88903</v>
      </c>
      <c r="N94" s="595">
        <f t="shared" si="19"/>
        <v>4626</v>
      </c>
      <c r="O94" s="595">
        <f t="shared" si="16"/>
        <v>-462600</v>
      </c>
      <c r="P94" s="595">
        <f t="shared" si="17"/>
        <v>-0.4626</v>
      </c>
      <c r="Q94" s="204"/>
    </row>
    <row r="95" spans="1:17" ht="15.75" customHeight="1">
      <c r="A95" s="540">
        <v>5</v>
      </c>
      <c r="B95" s="541" t="s">
        <v>118</v>
      </c>
      <c r="C95" s="596">
        <v>4865138</v>
      </c>
      <c r="D95" s="44" t="s">
        <v>12</v>
      </c>
      <c r="E95" s="45" t="s">
        <v>366</v>
      </c>
      <c r="F95" s="553">
        <v>-100</v>
      </c>
      <c r="G95" s="596">
        <v>999809</v>
      </c>
      <c r="H95" s="396">
        <v>999819</v>
      </c>
      <c r="I95" s="595">
        <f t="shared" si="18"/>
        <v>-10</v>
      </c>
      <c r="J95" s="595">
        <f t="shared" si="14"/>
        <v>1000</v>
      </c>
      <c r="K95" s="595">
        <f t="shared" si="15"/>
        <v>0.001</v>
      </c>
      <c r="L95" s="602">
        <v>5787</v>
      </c>
      <c r="M95" s="396">
        <v>4515</v>
      </c>
      <c r="N95" s="595">
        <f t="shared" si="19"/>
        <v>1272</v>
      </c>
      <c r="O95" s="595">
        <f t="shared" si="16"/>
        <v>-127200</v>
      </c>
      <c r="P95" s="595">
        <f t="shared" si="17"/>
        <v>-0.1272</v>
      </c>
      <c r="Q95" s="204"/>
    </row>
    <row r="96" spans="1:17" ht="15.75" customHeight="1">
      <c r="A96" s="540">
        <v>6</v>
      </c>
      <c r="B96" s="541" t="s">
        <v>119</v>
      </c>
      <c r="C96" s="596">
        <v>4865139</v>
      </c>
      <c r="D96" s="44" t="s">
        <v>12</v>
      </c>
      <c r="E96" s="45" t="s">
        <v>366</v>
      </c>
      <c r="F96" s="553">
        <v>-100</v>
      </c>
      <c r="G96" s="596">
        <v>2639</v>
      </c>
      <c r="H96" s="396">
        <v>2567</v>
      </c>
      <c r="I96" s="595">
        <f t="shared" si="18"/>
        <v>72</v>
      </c>
      <c r="J96" s="595">
        <f t="shared" si="14"/>
        <v>-7200</v>
      </c>
      <c r="K96" s="595">
        <f t="shared" si="15"/>
        <v>-0.0072</v>
      </c>
      <c r="L96" s="602">
        <v>49883</v>
      </c>
      <c r="M96" s="396">
        <v>46484</v>
      </c>
      <c r="N96" s="595">
        <f t="shared" si="19"/>
        <v>3399</v>
      </c>
      <c r="O96" s="595">
        <f t="shared" si="16"/>
        <v>-339900</v>
      </c>
      <c r="P96" s="595">
        <f t="shared" si="17"/>
        <v>-0.3399</v>
      </c>
      <c r="Q96" s="204"/>
    </row>
    <row r="97" spans="1:17" ht="15.75" customHeight="1">
      <c r="A97" s="540">
        <v>7</v>
      </c>
      <c r="B97" s="541" t="s">
        <v>120</v>
      </c>
      <c r="C97" s="596">
        <v>4864948</v>
      </c>
      <c r="D97" s="44" t="s">
        <v>12</v>
      </c>
      <c r="E97" s="45" t="s">
        <v>366</v>
      </c>
      <c r="F97" s="553">
        <v>-1000</v>
      </c>
      <c r="G97" s="596">
        <v>19999</v>
      </c>
      <c r="H97" s="396">
        <v>17870</v>
      </c>
      <c r="I97" s="595">
        <f t="shared" si="18"/>
        <v>2129</v>
      </c>
      <c r="J97" s="595">
        <f t="shared" si="14"/>
        <v>-2129000</v>
      </c>
      <c r="K97" s="595">
        <f t="shared" si="15"/>
        <v>-2.129</v>
      </c>
      <c r="L97" s="602">
        <v>194</v>
      </c>
      <c r="M97" s="396">
        <v>194</v>
      </c>
      <c r="N97" s="595">
        <f t="shared" si="19"/>
        <v>0</v>
      </c>
      <c r="O97" s="595">
        <f t="shared" si="16"/>
        <v>0</v>
      </c>
      <c r="P97" s="595">
        <f t="shared" si="17"/>
        <v>0</v>
      </c>
      <c r="Q97" s="204"/>
    </row>
    <row r="98" spans="1:17" ht="15.75" customHeight="1">
      <c r="A98" s="540"/>
      <c r="B98" s="542" t="s">
        <v>121</v>
      </c>
      <c r="C98" s="596"/>
      <c r="D98" s="48"/>
      <c r="E98" s="48"/>
      <c r="F98" s="553"/>
      <c r="G98" s="596"/>
      <c r="H98" s="595"/>
      <c r="I98" s="595"/>
      <c r="J98" s="595"/>
      <c r="K98" s="595"/>
      <c r="L98" s="602"/>
      <c r="M98" s="595"/>
      <c r="N98" s="595"/>
      <c r="O98" s="595"/>
      <c r="P98" s="595"/>
      <c r="Q98" s="204"/>
    </row>
    <row r="99" spans="1:17" ht="15.75" customHeight="1">
      <c r="A99" s="540"/>
      <c r="B99" s="541"/>
      <c r="C99" s="596"/>
      <c r="D99" s="44"/>
      <c r="E99" s="44"/>
      <c r="F99" s="553"/>
      <c r="G99" s="596"/>
      <c r="H99" s="595"/>
      <c r="I99" s="595"/>
      <c r="J99" s="595"/>
      <c r="K99" s="595"/>
      <c r="L99" s="602"/>
      <c r="M99" s="595"/>
      <c r="N99" s="595"/>
      <c r="O99" s="595"/>
      <c r="P99" s="595"/>
      <c r="Q99" s="204"/>
    </row>
    <row r="100" spans="1:17" ht="15.75" customHeight="1">
      <c r="A100" s="540">
        <v>8</v>
      </c>
      <c r="B100" s="541" t="s">
        <v>122</v>
      </c>
      <c r="C100" s="596">
        <v>4864951</v>
      </c>
      <c r="D100" s="44" t="s">
        <v>12</v>
      </c>
      <c r="E100" s="45" t="s">
        <v>366</v>
      </c>
      <c r="F100" s="553">
        <v>-1000</v>
      </c>
      <c r="G100" s="596">
        <v>999977</v>
      </c>
      <c r="H100" s="396">
        <v>999978</v>
      </c>
      <c r="I100" s="595">
        <f>G100-H100</f>
        <v>-1</v>
      </c>
      <c r="J100" s="595">
        <f aca="true" t="shared" si="20" ref="J100:J107">$F100*I100</f>
        <v>1000</v>
      </c>
      <c r="K100" s="595">
        <f aca="true" t="shared" si="21" ref="K100:K107">J100/1000000</f>
        <v>0.001</v>
      </c>
      <c r="L100" s="602">
        <v>33454</v>
      </c>
      <c r="M100" s="396">
        <v>33091</v>
      </c>
      <c r="N100" s="595">
        <f>L100-M100</f>
        <v>363</v>
      </c>
      <c r="O100" s="595">
        <f aca="true" t="shared" si="22" ref="O100:O107">$F100*N100</f>
        <v>-363000</v>
      </c>
      <c r="P100" s="595">
        <f aca="true" t="shared" si="23" ref="P100:P107">O100/1000000</f>
        <v>-0.363</v>
      </c>
      <c r="Q100" s="204"/>
    </row>
    <row r="101" spans="1:17" ht="15.75" customHeight="1">
      <c r="A101" s="540">
        <v>9</v>
      </c>
      <c r="B101" s="541" t="s">
        <v>123</v>
      </c>
      <c r="C101" s="596">
        <v>4864952</v>
      </c>
      <c r="D101" s="44" t="s">
        <v>12</v>
      </c>
      <c r="E101" s="45" t="s">
        <v>366</v>
      </c>
      <c r="F101" s="553">
        <v>-1000</v>
      </c>
      <c r="G101" s="596">
        <v>999910</v>
      </c>
      <c r="H101" s="396">
        <v>999911</v>
      </c>
      <c r="I101" s="595">
        <f>G101-H101</f>
        <v>-1</v>
      </c>
      <c r="J101" s="595">
        <f t="shared" si="20"/>
        <v>1000</v>
      </c>
      <c r="K101" s="595">
        <f t="shared" si="21"/>
        <v>0.001</v>
      </c>
      <c r="L101" s="395">
        <v>21585</v>
      </c>
      <c r="M101" s="396">
        <v>21402</v>
      </c>
      <c r="N101" s="595">
        <f>L101-M101</f>
        <v>183</v>
      </c>
      <c r="O101" s="595">
        <f t="shared" si="22"/>
        <v>-183000</v>
      </c>
      <c r="P101" s="595">
        <f t="shared" si="23"/>
        <v>-0.183</v>
      </c>
      <c r="Q101" s="204"/>
    </row>
    <row r="102" spans="1:17" ht="15.75" customHeight="1">
      <c r="A102" s="540"/>
      <c r="B102" s="541"/>
      <c r="C102" s="596"/>
      <c r="D102" s="44"/>
      <c r="E102" s="44"/>
      <c r="F102" s="553"/>
      <c r="G102" s="596"/>
      <c r="H102" s="595"/>
      <c r="I102" s="595"/>
      <c r="J102" s="595"/>
      <c r="K102" s="595"/>
      <c r="L102" s="602"/>
      <c r="M102" s="595"/>
      <c r="N102" s="595"/>
      <c r="O102" s="595"/>
      <c r="P102" s="595"/>
      <c r="Q102" s="204"/>
    </row>
    <row r="103" spans="1:17" ht="15.75" customHeight="1">
      <c r="A103" s="540"/>
      <c r="B103" s="543" t="s">
        <v>124</v>
      </c>
      <c r="C103" s="596"/>
      <c r="D103" s="44"/>
      <c r="E103" s="44"/>
      <c r="F103" s="553"/>
      <c r="G103" s="596"/>
      <c r="H103" s="595"/>
      <c r="I103" s="595"/>
      <c r="J103" s="595"/>
      <c r="K103" s="595"/>
      <c r="L103" s="602"/>
      <c r="M103" s="595"/>
      <c r="N103" s="595"/>
      <c r="O103" s="595"/>
      <c r="P103" s="595"/>
      <c r="Q103" s="204"/>
    </row>
    <row r="104" spans="1:17" ht="15.75" customHeight="1">
      <c r="A104" s="540">
        <v>10</v>
      </c>
      <c r="B104" s="477" t="s">
        <v>49</v>
      </c>
      <c r="C104" s="596">
        <v>4864843</v>
      </c>
      <c r="D104" s="48" t="s">
        <v>12</v>
      </c>
      <c r="E104" s="45" t="s">
        <v>366</v>
      </c>
      <c r="F104" s="553">
        <v>-1000</v>
      </c>
      <c r="G104" s="596">
        <v>187</v>
      </c>
      <c r="H104" s="595">
        <v>184</v>
      </c>
      <c r="I104" s="595">
        <f>G104-H104</f>
        <v>3</v>
      </c>
      <c r="J104" s="595">
        <f t="shared" si="20"/>
        <v>-3000</v>
      </c>
      <c r="K104" s="595">
        <f t="shared" si="21"/>
        <v>-0.003</v>
      </c>
      <c r="L104" s="602">
        <v>11022</v>
      </c>
      <c r="M104" s="595">
        <v>10681</v>
      </c>
      <c r="N104" s="595">
        <f>L104-M104</f>
        <v>341</v>
      </c>
      <c r="O104" s="595">
        <f t="shared" si="22"/>
        <v>-341000</v>
      </c>
      <c r="P104" s="595">
        <f t="shared" si="23"/>
        <v>-0.341</v>
      </c>
      <c r="Q104" s="204"/>
    </row>
    <row r="105" spans="1:17" ht="15.75" customHeight="1">
      <c r="A105" s="540">
        <v>11</v>
      </c>
      <c r="B105" s="541" t="s">
        <v>50</v>
      </c>
      <c r="C105" s="596">
        <v>4864844</v>
      </c>
      <c r="D105" s="44" t="s">
        <v>12</v>
      </c>
      <c r="E105" s="45" t="s">
        <v>366</v>
      </c>
      <c r="F105" s="553">
        <v>-1000</v>
      </c>
      <c r="G105" s="596">
        <v>998815</v>
      </c>
      <c r="H105" s="595">
        <v>998811</v>
      </c>
      <c r="I105" s="595">
        <f>G105-H105</f>
        <v>4</v>
      </c>
      <c r="J105" s="595">
        <f t="shared" si="20"/>
        <v>-4000</v>
      </c>
      <c r="K105" s="595">
        <f t="shared" si="21"/>
        <v>-0.004</v>
      </c>
      <c r="L105" s="602">
        <v>2825</v>
      </c>
      <c r="M105" s="595">
        <v>2843</v>
      </c>
      <c r="N105" s="595">
        <f>L105-M105</f>
        <v>-18</v>
      </c>
      <c r="O105" s="595">
        <f t="shared" si="22"/>
        <v>18000</v>
      </c>
      <c r="P105" s="595">
        <f t="shared" si="23"/>
        <v>0.018</v>
      </c>
      <c r="Q105" s="204"/>
    </row>
    <row r="106" spans="1:17" ht="15.75" customHeight="1">
      <c r="A106" s="540"/>
      <c r="B106" s="543" t="s">
        <v>51</v>
      </c>
      <c r="C106" s="596"/>
      <c r="D106" s="44"/>
      <c r="E106" s="44"/>
      <c r="F106" s="553"/>
      <c r="G106" s="596"/>
      <c r="H106" s="595"/>
      <c r="I106" s="595"/>
      <c r="J106" s="595"/>
      <c r="K106" s="595"/>
      <c r="L106" s="602"/>
      <c r="M106" s="595"/>
      <c r="N106" s="595"/>
      <c r="O106" s="595"/>
      <c r="P106" s="595"/>
      <c r="Q106" s="204"/>
    </row>
    <row r="107" spans="1:17" ht="15.75" customHeight="1">
      <c r="A107" s="540">
        <v>12</v>
      </c>
      <c r="B107" s="541" t="s">
        <v>88</v>
      </c>
      <c r="C107" s="596">
        <v>4865169</v>
      </c>
      <c r="D107" s="44" t="s">
        <v>12</v>
      </c>
      <c r="E107" s="45" t="s">
        <v>366</v>
      </c>
      <c r="F107" s="553">
        <v>-1000</v>
      </c>
      <c r="G107" s="596">
        <v>6</v>
      </c>
      <c r="H107" s="595">
        <v>5</v>
      </c>
      <c r="I107" s="595">
        <f>G107-H107</f>
        <v>1</v>
      </c>
      <c r="J107" s="595">
        <f t="shared" si="20"/>
        <v>-1000</v>
      </c>
      <c r="K107" s="595">
        <f t="shared" si="21"/>
        <v>-0.001</v>
      </c>
      <c r="L107" s="602">
        <v>42552</v>
      </c>
      <c r="M107" s="595">
        <v>42036</v>
      </c>
      <c r="N107" s="595">
        <f>L107-M107</f>
        <v>516</v>
      </c>
      <c r="O107" s="595">
        <f t="shared" si="22"/>
        <v>-516000</v>
      </c>
      <c r="P107" s="595">
        <f t="shared" si="23"/>
        <v>-0.516</v>
      </c>
      <c r="Q107" s="204"/>
    </row>
    <row r="108" spans="1:17" ht="15.75" customHeight="1">
      <c r="A108" s="540"/>
      <c r="B108" s="542" t="s">
        <v>55</v>
      </c>
      <c r="C108" s="396"/>
      <c r="D108" s="48"/>
      <c r="E108" s="48"/>
      <c r="F108" s="553"/>
      <c r="G108" s="596"/>
      <c r="H108" s="605"/>
      <c r="I108" s="605"/>
      <c r="J108" s="605"/>
      <c r="K108" s="595"/>
      <c r="L108" s="395"/>
      <c r="M108" s="605"/>
      <c r="N108" s="605"/>
      <c r="O108" s="605"/>
      <c r="P108" s="595"/>
      <c r="Q108" s="256"/>
    </row>
    <row r="109" spans="1:17" ht="15.75" customHeight="1">
      <c r="A109" s="540"/>
      <c r="B109" s="542" t="s">
        <v>56</v>
      </c>
      <c r="C109" s="396"/>
      <c r="D109" s="48"/>
      <c r="E109" s="48"/>
      <c r="F109" s="553"/>
      <c r="G109" s="596"/>
      <c r="H109" s="605"/>
      <c r="I109" s="605"/>
      <c r="J109" s="605"/>
      <c r="K109" s="595"/>
      <c r="L109" s="395"/>
      <c r="M109" s="605"/>
      <c r="N109" s="605"/>
      <c r="O109" s="605"/>
      <c r="P109" s="595"/>
      <c r="Q109" s="256"/>
    </row>
    <row r="110" spans="1:17" ht="15.75" customHeight="1">
      <c r="A110" s="547"/>
      <c r="B110" s="550" t="s">
        <v>69</v>
      </c>
      <c r="C110" s="596"/>
      <c r="D110" s="48"/>
      <c r="E110" s="48"/>
      <c r="F110" s="553"/>
      <c r="G110" s="596"/>
      <c r="H110" s="595"/>
      <c r="I110" s="595"/>
      <c r="J110" s="595"/>
      <c r="K110" s="595"/>
      <c r="L110" s="395"/>
      <c r="M110" s="595"/>
      <c r="N110" s="595"/>
      <c r="O110" s="595"/>
      <c r="P110" s="595"/>
      <c r="Q110" s="256"/>
    </row>
    <row r="111" spans="1:17" ht="15.75" customHeight="1">
      <c r="A111" s="547"/>
      <c r="B111" s="551" t="s">
        <v>70</v>
      </c>
      <c r="C111" s="596">
        <v>4902529</v>
      </c>
      <c r="D111" s="44" t="s">
        <v>12</v>
      </c>
      <c r="E111" s="45" t="s">
        <v>366</v>
      </c>
      <c r="F111" s="553">
        <v>-100</v>
      </c>
      <c r="G111" s="596">
        <v>3063</v>
      </c>
      <c r="H111" s="595">
        <v>3063</v>
      </c>
      <c r="I111" s="595">
        <f>G111-H111</f>
        <v>0</v>
      </c>
      <c r="J111" s="595">
        <f>$F111*I111</f>
        <v>0</v>
      </c>
      <c r="K111" s="595">
        <f>J111/1000000</f>
        <v>0</v>
      </c>
      <c r="L111" s="395">
        <v>22611</v>
      </c>
      <c r="M111" s="595">
        <v>21565</v>
      </c>
      <c r="N111" s="595">
        <f>L111-M111</f>
        <v>1046</v>
      </c>
      <c r="O111" s="595">
        <f>$F111*N111</f>
        <v>-104600</v>
      </c>
      <c r="P111" s="595">
        <f>O111/1000000</f>
        <v>-0.1046</v>
      </c>
      <c r="Q111" s="256"/>
    </row>
    <row r="112" spans="1:17" ht="15.75" customHeight="1">
      <c r="A112" s="547">
        <v>13</v>
      </c>
      <c r="B112" s="551" t="s">
        <v>70</v>
      </c>
      <c r="C112" s="596">
        <v>4902529</v>
      </c>
      <c r="D112" s="44" t="s">
        <v>12</v>
      </c>
      <c r="E112" s="45" t="s">
        <v>366</v>
      </c>
      <c r="F112" s="553">
        <v>-500</v>
      </c>
      <c r="G112" s="596">
        <v>3063</v>
      </c>
      <c r="H112" s="595">
        <v>3063</v>
      </c>
      <c r="I112" s="595">
        <f>G112-H112</f>
        <v>0</v>
      </c>
      <c r="J112" s="595">
        <f>$F112*I112</f>
        <v>0</v>
      </c>
      <c r="K112" s="595">
        <f>J112/1000000</f>
        <v>0</v>
      </c>
      <c r="L112" s="602">
        <v>22909</v>
      </c>
      <c r="M112" s="595">
        <v>22611</v>
      </c>
      <c r="N112" s="595">
        <f>L112-M112</f>
        <v>298</v>
      </c>
      <c r="O112" s="595">
        <f>$F112*N112</f>
        <v>-149000</v>
      </c>
      <c r="P112" s="595">
        <f>O112/1000000</f>
        <v>-0.149</v>
      </c>
      <c r="Q112" s="204"/>
    </row>
    <row r="113" spans="1:17" ht="15.75" customHeight="1">
      <c r="A113" s="547"/>
      <c r="B113" s="551" t="s">
        <v>71</v>
      </c>
      <c r="C113" s="596">
        <v>4902530</v>
      </c>
      <c r="D113" s="44" t="s">
        <v>12</v>
      </c>
      <c r="E113" s="45" t="s">
        <v>366</v>
      </c>
      <c r="F113" s="553">
        <v>-100</v>
      </c>
      <c r="G113" s="596">
        <v>2846</v>
      </c>
      <c r="H113" s="595">
        <v>2846</v>
      </c>
      <c r="I113" s="595">
        <f aca="true" t="shared" si="24" ref="I113:I118">G113-H113</f>
        <v>0</v>
      </c>
      <c r="J113" s="595">
        <f aca="true" t="shared" si="25" ref="J113:J118">$F113*I113</f>
        <v>0</v>
      </c>
      <c r="K113" s="595">
        <f aca="true" t="shared" si="26" ref="K113:K118">J113/1000000</f>
        <v>0</v>
      </c>
      <c r="L113" s="602">
        <v>15000</v>
      </c>
      <c r="M113" s="595">
        <v>15000</v>
      </c>
      <c r="N113" s="595">
        <f aca="true" t="shared" si="27" ref="N113:N118">L113-M113</f>
        <v>0</v>
      </c>
      <c r="O113" s="595">
        <f aca="true" t="shared" si="28" ref="O113:O118">$F113*N113</f>
        <v>0</v>
      </c>
      <c r="P113" s="595">
        <f aca="true" t="shared" si="29" ref="P113:P118">O113/1000000</f>
        <v>0</v>
      </c>
      <c r="Q113" s="204"/>
    </row>
    <row r="114" spans="1:17" ht="15.75" customHeight="1">
      <c r="A114" s="547">
        <v>14</v>
      </c>
      <c r="B114" s="551" t="s">
        <v>71</v>
      </c>
      <c r="C114" s="596">
        <v>4902530</v>
      </c>
      <c r="D114" s="44" t="s">
        <v>12</v>
      </c>
      <c r="E114" s="45" t="s">
        <v>366</v>
      </c>
      <c r="F114" s="553">
        <v>-500</v>
      </c>
      <c r="G114" s="596">
        <v>2846</v>
      </c>
      <c r="H114" s="595">
        <v>2846</v>
      </c>
      <c r="I114" s="595">
        <f t="shared" si="24"/>
        <v>0</v>
      </c>
      <c r="J114" s="595">
        <f t="shared" si="25"/>
        <v>0</v>
      </c>
      <c r="K114" s="595">
        <f t="shared" si="26"/>
        <v>0</v>
      </c>
      <c r="L114" s="602">
        <v>15280</v>
      </c>
      <c r="M114" s="595">
        <v>15000</v>
      </c>
      <c r="N114" s="595">
        <f t="shared" si="27"/>
        <v>280</v>
      </c>
      <c r="O114" s="595">
        <f t="shared" si="28"/>
        <v>-140000</v>
      </c>
      <c r="P114" s="595">
        <f t="shared" si="29"/>
        <v>-0.14</v>
      </c>
      <c r="Q114" s="204"/>
    </row>
    <row r="115" spans="1:17" ht="15.75" customHeight="1">
      <c r="A115" s="547"/>
      <c r="B115" s="551" t="s">
        <v>72</v>
      </c>
      <c r="C115" s="596">
        <v>4902531</v>
      </c>
      <c r="D115" s="44" t="s">
        <v>12</v>
      </c>
      <c r="E115" s="45" t="s">
        <v>366</v>
      </c>
      <c r="F115" s="553">
        <v>-100</v>
      </c>
      <c r="G115" s="596">
        <v>2855</v>
      </c>
      <c r="H115" s="595">
        <v>2855</v>
      </c>
      <c r="I115" s="595">
        <f t="shared" si="24"/>
        <v>0</v>
      </c>
      <c r="J115" s="595">
        <f t="shared" si="25"/>
        <v>0</v>
      </c>
      <c r="K115" s="595">
        <f t="shared" si="26"/>
        <v>0</v>
      </c>
      <c r="L115" s="602">
        <v>10588</v>
      </c>
      <c r="M115" s="595">
        <v>9162</v>
      </c>
      <c r="N115" s="595">
        <f t="shared" si="27"/>
        <v>1426</v>
      </c>
      <c r="O115" s="595">
        <f t="shared" si="28"/>
        <v>-142600</v>
      </c>
      <c r="P115" s="595">
        <f t="shared" si="29"/>
        <v>-0.1426</v>
      </c>
      <c r="Q115" s="204"/>
    </row>
    <row r="116" spans="1:17" ht="15.75" customHeight="1">
      <c r="A116" s="547">
        <v>15</v>
      </c>
      <c r="B116" s="551" t="s">
        <v>72</v>
      </c>
      <c r="C116" s="596">
        <v>4902531</v>
      </c>
      <c r="D116" s="44" t="s">
        <v>12</v>
      </c>
      <c r="E116" s="45" t="s">
        <v>366</v>
      </c>
      <c r="F116" s="553">
        <v>-500</v>
      </c>
      <c r="G116" s="596">
        <v>2855</v>
      </c>
      <c r="H116" s="595">
        <v>2855</v>
      </c>
      <c r="I116" s="595">
        <f t="shared" si="24"/>
        <v>0</v>
      </c>
      <c r="J116" s="595">
        <f t="shared" si="25"/>
        <v>0</v>
      </c>
      <c r="K116" s="595">
        <f t="shared" si="26"/>
        <v>0</v>
      </c>
      <c r="L116" s="602">
        <v>10811</v>
      </c>
      <c r="M116" s="595">
        <v>10588</v>
      </c>
      <c r="N116" s="595">
        <f t="shared" si="27"/>
        <v>223</v>
      </c>
      <c r="O116" s="595">
        <f t="shared" si="28"/>
        <v>-111500</v>
      </c>
      <c r="P116" s="595">
        <f t="shared" si="29"/>
        <v>-0.1115</v>
      </c>
      <c r="Q116" s="204"/>
    </row>
    <row r="117" spans="1:17" ht="15.75" customHeight="1">
      <c r="A117" s="547"/>
      <c r="B117" s="551" t="s">
        <v>73</v>
      </c>
      <c r="C117" s="596">
        <v>4902532</v>
      </c>
      <c r="D117" s="44" t="s">
        <v>12</v>
      </c>
      <c r="E117" s="45" t="s">
        <v>366</v>
      </c>
      <c r="F117" s="553">
        <v>-100</v>
      </c>
      <c r="G117" s="596">
        <v>2938</v>
      </c>
      <c r="H117" s="595">
        <v>2938</v>
      </c>
      <c r="I117" s="595">
        <f t="shared" si="24"/>
        <v>0</v>
      </c>
      <c r="J117" s="595">
        <f t="shared" si="25"/>
        <v>0</v>
      </c>
      <c r="K117" s="595">
        <f t="shared" si="26"/>
        <v>0</v>
      </c>
      <c r="L117" s="602">
        <v>11946</v>
      </c>
      <c r="M117" s="595">
        <v>11317</v>
      </c>
      <c r="N117" s="595">
        <f t="shared" si="27"/>
        <v>629</v>
      </c>
      <c r="O117" s="595">
        <f t="shared" si="28"/>
        <v>-62900</v>
      </c>
      <c r="P117" s="595">
        <f t="shared" si="29"/>
        <v>-0.0629</v>
      </c>
      <c r="Q117" s="204"/>
    </row>
    <row r="118" spans="1:17" ht="15.75" customHeight="1">
      <c r="A118" s="547">
        <v>16</v>
      </c>
      <c r="B118" s="551" t="s">
        <v>73</v>
      </c>
      <c r="C118" s="596">
        <v>4902532</v>
      </c>
      <c r="D118" s="44" t="s">
        <v>12</v>
      </c>
      <c r="E118" s="45" t="s">
        <v>366</v>
      </c>
      <c r="F118" s="553">
        <v>-500</v>
      </c>
      <c r="G118" s="596">
        <v>2938</v>
      </c>
      <c r="H118" s="396">
        <v>2938</v>
      </c>
      <c r="I118" s="595">
        <f t="shared" si="24"/>
        <v>0</v>
      </c>
      <c r="J118" s="595">
        <f t="shared" si="25"/>
        <v>0</v>
      </c>
      <c r="K118" s="595">
        <f t="shared" si="26"/>
        <v>0</v>
      </c>
      <c r="L118" s="602">
        <v>12124</v>
      </c>
      <c r="M118" s="396">
        <v>11946</v>
      </c>
      <c r="N118" s="595">
        <f t="shared" si="27"/>
        <v>178</v>
      </c>
      <c r="O118" s="595">
        <f t="shared" si="28"/>
        <v>-89000</v>
      </c>
      <c r="P118" s="595">
        <f t="shared" si="29"/>
        <v>-0.089</v>
      </c>
      <c r="Q118" s="204"/>
    </row>
    <row r="119" spans="1:17" ht="15.75" customHeight="1">
      <c r="A119" s="547"/>
      <c r="B119" s="550" t="s">
        <v>34</v>
      </c>
      <c r="C119" s="596"/>
      <c r="D119" s="48"/>
      <c r="E119" s="48"/>
      <c r="F119" s="553"/>
      <c r="G119" s="596"/>
      <c r="H119" s="595"/>
      <c r="I119" s="595"/>
      <c r="J119" s="595"/>
      <c r="K119" s="595"/>
      <c r="L119" s="602"/>
      <c r="M119" s="595"/>
      <c r="N119" s="595"/>
      <c r="O119" s="595"/>
      <c r="P119" s="595"/>
      <c r="Q119" s="204"/>
    </row>
    <row r="120" spans="1:17" ht="15.75" customHeight="1">
      <c r="A120" s="547">
        <v>17</v>
      </c>
      <c r="B120" s="552" t="s">
        <v>74</v>
      </c>
      <c r="C120" s="609">
        <v>4864807</v>
      </c>
      <c r="D120" s="44" t="s">
        <v>12</v>
      </c>
      <c r="E120" s="45" t="s">
        <v>366</v>
      </c>
      <c r="F120" s="553">
        <v>-100</v>
      </c>
      <c r="G120" s="596">
        <v>60189</v>
      </c>
      <c r="H120" s="396">
        <v>60189</v>
      </c>
      <c r="I120" s="595">
        <f aca="true" t="shared" si="30" ref="I120:I128">G120-H120</f>
        <v>0</v>
      </c>
      <c r="J120" s="595">
        <f aca="true" t="shared" si="31" ref="J120:J132">$F120*I120</f>
        <v>0</v>
      </c>
      <c r="K120" s="595">
        <f aca="true" t="shared" si="32" ref="K120:K132">J120/1000000</f>
        <v>0</v>
      </c>
      <c r="L120" s="602">
        <v>24188</v>
      </c>
      <c r="M120" s="396">
        <v>23429</v>
      </c>
      <c r="N120" s="595">
        <f aca="true" t="shared" si="33" ref="N120:N128">L120-M120</f>
        <v>759</v>
      </c>
      <c r="O120" s="595">
        <f aca="true" t="shared" si="34" ref="O120:O132">$F120*N120</f>
        <v>-75900</v>
      </c>
      <c r="P120" s="595">
        <f aca="true" t="shared" si="35" ref="P120:P132">O120/1000000</f>
        <v>-0.0759</v>
      </c>
      <c r="Q120" s="204"/>
    </row>
    <row r="121" spans="1:17" ht="15.75" customHeight="1">
      <c r="A121" s="547">
        <v>18</v>
      </c>
      <c r="B121" s="552" t="s">
        <v>149</v>
      </c>
      <c r="C121" s="609">
        <v>4865086</v>
      </c>
      <c r="D121" s="44" t="s">
        <v>12</v>
      </c>
      <c r="E121" s="45" t="s">
        <v>366</v>
      </c>
      <c r="F121" s="553">
        <v>-100</v>
      </c>
      <c r="G121" s="596">
        <v>4799</v>
      </c>
      <c r="H121" s="396">
        <v>4799</v>
      </c>
      <c r="I121" s="595">
        <f t="shared" si="30"/>
        <v>0</v>
      </c>
      <c r="J121" s="595">
        <f t="shared" si="31"/>
        <v>0</v>
      </c>
      <c r="K121" s="595">
        <f t="shared" si="32"/>
        <v>0</v>
      </c>
      <c r="L121" s="602">
        <v>17260</v>
      </c>
      <c r="M121" s="396">
        <v>13809</v>
      </c>
      <c r="N121" s="595">
        <f t="shared" si="33"/>
        <v>3451</v>
      </c>
      <c r="O121" s="595">
        <f t="shared" si="34"/>
        <v>-345100</v>
      </c>
      <c r="P121" s="595">
        <f t="shared" si="35"/>
        <v>-0.3451</v>
      </c>
      <c r="Q121" s="204"/>
    </row>
    <row r="122" spans="1:17" ht="15.75" customHeight="1">
      <c r="A122" s="540"/>
      <c r="B122" s="543" t="s">
        <v>75</v>
      </c>
      <c r="C122" s="596"/>
      <c r="D122" s="44"/>
      <c r="E122" s="44"/>
      <c r="F122" s="553"/>
      <c r="G122" s="596"/>
      <c r="H122" s="595"/>
      <c r="I122" s="595"/>
      <c r="J122" s="595"/>
      <c r="K122" s="595"/>
      <c r="L122" s="602"/>
      <c r="M122" s="595"/>
      <c r="N122" s="595"/>
      <c r="O122" s="595"/>
      <c r="P122" s="595"/>
      <c r="Q122" s="204"/>
    </row>
    <row r="123" spans="1:17" ht="15.75" customHeight="1">
      <c r="A123" s="540">
        <v>19</v>
      </c>
      <c r="B123" s="541" t="s">
        <v>68</v>
      </c>
      <c r="C123" s="596">
        <v>4902535</v>
      </c>
      <c r="D123" s="44" t="s">
        <v>12</v>
      </c>
      <c r="E123" s="45" t="s">
        <v>366</v>
      </c>
      <c r="F123" s="553">
        <v>-100</v>
      </c>
      <c r="G123" s="596">
        <v>999739</v>
      </c>
      <c r="H123" s="596">
        <v>999759</v>
      </c>
      <c r="I123" s="595">
        <f t="shared" si="30"/>
        <v>-20</v>
      </c>
      <c r="J123" s="595">
        <f t="shared" si="31"/>
        <v>2000</v>
      </c>
      <c r="K123" s="595">
        <f t="shared" si="32"/>
        <v>0.002</v>
      </c>
      <c r="L123" s="602">
        <v>3720</v>
      </c>
      <c r="M123" s="396">
        <v>3688</v>
      </c>
      <c r="N123" s="595">
        <f t="shared" si="33"/>
        <v>32</v>
      </c>
      <c r="O123" s="595">
        <f t="shared" si="34"/>
        <v>-3200</v>
      </c>
      <c r="P123" s="595">
        <f t="shared" si="35"/>
        <v>-0.0032</v>
      </c>
      <c r="Q123" s="204"/>
    </row>
    <row r="124" spans="1:17" ht="15.75" customHeight="1">
      <c r="A124" s="540">
        <v>20</v>
      </c>
      <c r="B124" s="541" t="s">
        <v>76</v>
      </c>
      <c r="C124" s="596">
        <v>4902536</v>
      </c>
      <c r="D124" s="44" t="s">
        <v>12</v>
      </c>
      <c r="E124" s="45" t="s">
        <v>366</v>
      </c>
      <c r="F124" s="553">
        <v>-100</v>
      </c>
      <c r="G124" s="596">
        <v>703</v>
      </c>
      <c r="H124" s="596">
        <v>684</v>
      </c>
      <c r="I124" s="595">
        <f t="shared" si="30"/>
        <v>19</v>
      </c>
      <c r="J124" s="595">
        <f t="shared" si="31"/>
        <v>-1900</v>
      </c>
      <c r="K124" s="595">
        <f t="shared" si="32"/>
        <v>-0.0019</v>
      </c>
      <c r="L124" s="602">
        <v>8370</v>
      </c>
      <c r="M124" s="396">
        <v>8059</v>
      </c>
      <c r="N124" s="595">
        <f t="shared" si="33"/>
        <v>311</v>
      </c>
      <c r="O124" s="595">
        <f t="shared" si="34"/>
        <v>-31100</v>
      </c>
      <c r="P124" s="595">
        <f t="shared" si="35"/>
        <v>-0.0311</v>
      </c>
      <c r="Q124" s="204"/>
    </row>
    <row r="125" spans="1:17" ht="15.75" customHeight="1">
      <c r="A125" s="540">
        <v>21</v>
      </c>
      <c r="B125" s="541" t="s">
        <v>89</v>
      </c>
      <c r="C125" s="596">
        <v>4902537</v>
      </c>
      <c r="D125" s="44" t="s">
        <v>12</v>
      </c>
      <c r="E125" s="45" t="s">
        <v>366</v>
      </c>
      <c r="F125" s="553">
        <v>-100</v>
      </c>
      <c r="G125" s="596">
        <v>1512</v>
      </c>
      <c r="H125" s="596">
        <v>1475</v>
      </c>
      <c r="I125" s="595">
        <f t="shared" si="30"/>
        <v>37</v>
      </c>
      <c r="J125" s="595">
        <f t="shared" si="31"/>
        <v>-3700</v>
      </c>
      <c r="K125" s="595">
        <f t="shared" si="32"/>
        <v>-0.0037</v>
      </c>
      <c r="L125" s="602">
        <v>35426</v>
      </c>
      <c r="M125" s="396">
        <v>34698</v>
      </c>
      <c r="N125" s="595">
        <f t="shared" si="33"/>
        <v>728</v>
      </c>
      <c r="O125" s="595">
        <f t="shared" si="34"/>
        <v>-72800</v>
      </c>
      <c r="P125" s="595">
        <f t="shared" si="35"/>
        <v>-0.0728</v>
      </c>
      <c r="Q125" s="204"/>
    </row>
    <row r="126" spans="1:17" ht="15.75" customHeight="1">
      <c r="A126" s="540">
        <v>22</v>
      </c>
      <c r="B126" s="541" t="s">
        <v>77</v>
      </c>
      <c r="C126" s="596">
        <v>4902538</v>
      </c>
      <c r="D126" s="44" t="s">
        <v>12</v>
      </c>
      <c r="E126" s="45" t="s">
        <v>366</v>
      </c>
      <c r="F126" s="553">
        <v>-100</v>
      </c>
      <c r="G126" s="596">
        <v>3672</v>
      </c>
      <c r="H126" s="596">
        <v>3258</v>
      </c>
      <c r="I126" s="595">
        <f t="shared" si="30"/>
        <v>414</v>
      </c>
      <c r="J126" s="595">
        <f t="shared" si="31"/>
        <v>-41400</v>
      </c>
      <c r="K126" s="595">
        <f t="shared" si="32"/>
        <v>-0.0414</v>
      </c>
      <c r="L126" s="602">
        <v>13778</v>
      </c>
      <c r="M126" s="396">
        <v>13318</v>
      </c>
      <c r="N126" s="595">
        <f t="shared" si="33"/>
        <v>460</v>
      </c>
      <c r="O126" s="595">
        <f t="shared" si="34"/>
        <v>-46000</v>
      </c>
      <c r="P126" s="595">
        <f t="shared" si="35"/>
        <v>-0.046</v>
      </c>
      <c r="Q126" s="204"/>
    </row>
    <row r="127" spans="1:17" ht="15.75" customHeight="1">
      <c r="A127" s="540">
        <v>23</v>
      </c>
      <c r="B127" s="541" t="s">
        <v>78</v>
      </c>
      <c r="C127" s="596">
        <v>4902539</v>
      </c>
      <c r="D127" s="44" t="s">
        <v>12</v>
      </c>
      <c r="E127" s="45" t="s">
        <v>366</v>
      </c>
      <c r="F127" s="553">
        <v>-100</v>
      </c>
      <c r="G127" s="596">
        <v>999989</v>
      </c>
      <c r="H127" s="596">
        <v>999989</v>
      </c>
      <c r="I127" s="595">
        <f t="shared" si="30"/>
        <v>0</v>
      </c>
      <c r="J127" s="595">
        <f t="shared" si="31"/>
        <v>0</v>
      </c>
      <c r="K127" s="595">
        <f t="shared" si="32"/>
        <v>0</v>
      </c>
      <c r="L127" s="602">
        <v>328</v>
      </c>
      <c r="M127" s="396">
        <v>328</v>
      </c>
      <c r="N127" s="595">
        <f t="shared" si="33"/>
        <v>0</v>
      </c>
      <c r="O127" s="595">
        <f t="shared" si="34"/>
        <v>0</v>
      </c>
      <c r="P127" s="595">
        <f t="shared" si="35"/>
        <v>0</v>
      </c>
      <c r="Q127" s="204"/>
    </row>
    <row r="128" spans="1:17" ht="15.75" customHeight="1">
      <c r="A128" s="540">
        <v>24</v>
      </c>
      <c r="B128" s="541" t="s">
        <v>64</v>
      </c>
      <c r="C128" s="596">
        <v>4902540</v>
      </c>
      <c r="D128" s="44" t="s">
        <v>12</v>
      </c>
      <c r="E128" s="45" t="s">
        <v>366</v>
      </c>
      <c r="F128" s="553">
        <v>-100</v>
      </c>
      <c r="G128" s="596">
        <v>15</v>
      </c>
      <c r="H128" s="596">
        <v>15</v>
      </c>
      <c r="I128" s="595">
        <f t="shared" si="30"/>
        <v>0</v>
      </c>
      <c r="J128" s="595">
        <f t="shared" si="31"/>
        <v>0</v>
      </c>
      <c r="K128" s="595">
        <f t="shared" si="32"/>
        <v>0</v>
      </c>
      <c r="L128" s="602">
        <v>13398</v>
      </c>
      <c r="M128" s="396">
        <v>13398</v>
      </c>
      <c r="N128" s="595">
        <f t="shared" si="33"/>
        <v>0</v>
      </c>
      <c r="O128" s="595">
        <f t="shared" si="34"/>
        <v>0</v>
      </c>
      <c r="P128" s="595">
        <f t="shared" si="35"/>
        <v>0</v>
      </c>
      <c r="Q128" s="204"/>
    </row>
    <row r="129" spans="1:17" ht="15.75" customHeight="1">
      <c r="A129" s="540"/>
      <c r="B129" s="543" t="s">
        <v>79</v>
      </c>
      <c r="C129" s="596"/>
      <c r="D129" s="44"/>
      <c r="E129" s="44"/>
      <c r="F129" s="553"/>
      <c r="G129" s="596"/>
      <c r="H129" s="595"/>
      <c r="I129" s="595"/>
      <c r="J129" s="595"/>
      <c r="K129" s="595"/>
      <c r="L129" s="602"/>
      <c r="M129" s="595"/>
      <c r="N129" s="595"/>
      <c r="O129" s="595"/>
      <c r="P129" s="595"/>
      <c r="Q129" s="204"/>
    </row>
    <row r="130" spans="1:17" ht="15.75" customHeight="1">
      <c r="A130" s="540">
        <v>25</v>
      </c>
      <c r="B130" s="541" t="s">
        <v>80</v>
      </c>
      <c r="C130" s="596">
        <v>4902541</v>
      </c>
      <c r="D130" s="44" t="s">
        <v>12</v>
      </c>
      <c r="E130" s="45" t="s">
        <v>366</v>
      </c>
      <c r="F130" s="553">
        <v>-100</v>
      </c>
      <c r="G130" s="596">
        <v>17</v>
      </c>
      <c r="H130" s="396">
        <v>17</v>
      </c>
      <c r="I130" s="595">
        <f>G130-H130</f>
        <v>0</v>
      </c>
      <c r="J130" s="595">
        <f t="shared" si="31"/>
        <v>0</v>
      </c>
      <c r="K130" s="595">
        <f t="shared" si="32"/>
        <v>0</v>
      </c>
      <c r="L130" s="602">
        <v>43477</v>
      </c>
      <c r="M130" s="396">
        <v>41530</v>
      </c>
      <c r="N130" s="595">
        <f>L130-M130</f>
        <v>1947</v>
      </c>
      <c r="O130" s="595">
        <f t="shared" si="34"/>
        <v>-194700</v>
      </c>
      <c r="P130" s="595">
        <f t="shared" si="35"/>
        <v>-0.1947</v>
      </c>
      <c r="Q130" s="204"/>
    </row>
    <row r="131" spans="1:17" ht="15.75" customHeight="1">
      <c r="A131" s="540">
        <v>26</v>
      </c>
      <c r="B131" s="541" t="s">
        <v>81</v>
      </c>
      <c r="C131" s="596">
        <v>4902542</v>
      </c>
      <c r="D131" s="44" t="s">
        <v>12</v>
      </c>
      <c r="E131" s="45" t="s">
        <v>366</v>
      </c>
      <c r="F131" s="553">
        <v>-100</v>
      </c>
      <c r="G131" s="596">
        <v>48</v>
      </c>
      <c r="H131" s="396">
        <v>47</v>
      </c>
      <c r="I131" s="595">
        <f>G131-H131</f>
        <v>1</v>
      </c>
      <c r="J131" s="595">
        <f t="shared" si="31"/>
        <v>-100</v>
      </c>
      <c r="K131" s="595">
        <f t="shared" si="32"/>
        <v>-0.0001</v>
      </c>
      <c r="L131" s="602">
        <v>41633</v>
      </c>
      <c r="M131" s="396">
        <v>39533</v>
      </c>
      <c r="N131" s="595">
        <f>L131-M131</f>
        <v>2100</v>
      </c>
      <c r="O131" s="595">
        <f t="shared" si="34"/>
        <v>-210000</v>
      </c>
      <c r="P131" s="595">
        <f t="shared" si="35"/>
        <v>-0.21</v>
      </c>
      <c r="Q131" s="204"/>
    </row>
    <row r="132" spans="1:17" ht="15.75" customHeight="1">
      <c r="A132" s="540">
        <v>27</v>
      </c>
      <c r="B132" s="541" t="s">
        <v>82</v>
      </c>
      <c r="C132" s="596">
        <v>4902543</v>
      </c>
      <c r="D132" s="44" t="s">
        <v>12</v>
      </c>
      <c r="E132" s="45" t="s">
        <v>366</v>
      </c>
      <c r="F132" s="553">
        <v>-100</v>
      </c>
      <c r="G132" s="596">
        <v>57</v>
      </c>
      <c r="H132" s="396">
        <v>57</v>
      </c>
      <c r="I132" s="595">
        <f>G132-H132</f>
        <v>0</v>
      </c>
      <c r="J132" s="595">
        <f t="shared" si="31"/>
        <v>0</v>
      </c>
      <c r="K132" s="595">
        <f t="shared" si="32"/>
        <v>0</v>
      </c>
      <c r="L132" s="602">
        <v>58812</v>
      </c>
      <c r="M132" s="396">
        <v>56455</v>
      </c>
      <c r="N132" s="595">
        <f>L132-M132</f>
        <v>2357</v>
      </c>
      <c r="O132" s="595">
        <f t="shared" si="34"/>
        <v>-235700</v>
      </c>
      <c r="P132" s="595">
        <f t="shared" si="35"/>
        <v>-0.2357</v>
      </c>
      <c r="Q132" s="204"/>
    </row>
    <row r="133" spans="1:17" ht="15.75" customHeight="1" thickBot="1">
      <c r="A133" s="544"/>
      <c r="B133" s="545"/>
      <c r="C133" s="597"/>
      <c r="D133" s="120"/>
      <c r="E133" s="51"/>
      <c r="F133" s="484"/>
      <c r="G133" s="606"/>
      <c r="H133" s="607"/>
      <c r="I133" s="603"/>
      <c r="J133" s="603"/>
      <c r="K133" s="608"/>
      <c r="L133" s="604"/>
      <c r="M133" s="603"/>
      <c r="N133" s="603"/>
      <c r="O133" s="603"/>
      <c r="P133" s="608"/>
      <c r="Q133" s="205"/>
    </row>
    <row r="134" ht="13.5" thickTop="1"/>
    <row r="135" spans="4:16" ht="15.75">
      <c r="D135" s="23"/>
      <c r="K135" s="556">
        <f>SUM(K90:K133)</f>
        <v>-2.1889000000000003</v>
      </c>
      <c r="L135" s="60"/>
      <c r="M135" s="60"/>
      <c r="N135" s="60"/>
      <c r="O135" s="60"/>
      <c r="P135" s="556">
        <f>SUM(P90:P133)</f>
        <v>-4.551099999999999</v>
      </c>
    </row>
    <row r="136" spans="11:16" ht="14.25">
      <c r="K136" s="60"/>
      <c r="L136" s="60"/>
      <c r="M136" s="60"/>
      <c r="N136" s="60"/>
      <c r="O136" s="60"/>
      <c r="P136" s="60"/>
    </row>
    <row r="137" spans="11:16" ht="14.25">
      <c r="K137" s="60"/>
      <c r="L137" s="60"/>
      <c r="M137" s="60"/>
      <c r="N137" s="60"/>
      <c r="O137" s="60"/>
      <c r="P137" s="60"/>
    </row>
    <row r="138" spans="17:18" ht="18">
      <c r="Q138" s="611" t="str">
        <f>NDPL!Q1</f>
        <v>APRIL-10</v>
      </c>
      <c r="R138" s="347"/>
    </row>
    <row r="139" ht="13.5" thickBot="1"/>
    <row r="140" spans="1:17" ht="44.25" customHeight="1">
      <c r="A140" s="487"/>
      <c r="B140" s="485" t="s">
        <v>154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6"/>
    </row>
    <row r="141" spans="1:17" ht="19.5" customHeight="1">
      <c r="A141" s="314"/>
      <c r="B141" s="402" t="s">
        <v>155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57"/>
    </row>
    <row r="142" spans="1:17" ht="19.5" customHeight="1">
      <c r="A142" s="314"/>
      <c r="B142" s="397" t="s">
        <v>267</v>
      </c>
      <c r="C142" s="20"/>
      <c r="D142" s="20"/>
      <c r="E142" s="20"/>
      <c r="F142" s="20"/>
      <c r="G142" s="20"/>
      <c r="H142" s="20"/>
      <c r="I142" s="20"/>
      <c r="J142" s="20"/>
      <c r="K142" s="283">
        <f>K52</f>
        <v>2.1139</v>
      </c>
      <c r="L142" s="283"/>
      <c r="M142" s="283"/>
      <c r="N142" s="283"/>
      <c r="O142" s="283"/>
      <c r="P142" s="283">
        <f>P52</f>
        <v>2.6953999999999994</v>
      </c>
      <c r="Q142" s="57"/>
    </row>
    <row r="143" spans="1:17" ht="19.5" customHeight="1">
      <c r="A143" s="314"/>
      <c r="B143" s="397" t="s">
        <v>268</v>
      </c>
      <c r="C143" s="20"/>
      <c r="D143" s="20"/>
      <c r="E143" s="20"/>
      <c r="F143" s="20"/>
      <c r="G143" s="20"/>
      <c r="H143" s="20"/>
      <c r="I143" s="20"/>
      <c r="J143" s="20"/>
      <c r="K143" s="283">
        <f>K135</f>
        <v>-2.1889000000000003</v>
      </c>
      <c r="L143" s="283"/>
      <c r="M143" s="283"/>
      <c r="N143" s="283"/>
      <c r="O143" s="283"/>
      <c r="P143" s="283">
        <f>P135</f>
        <v>-4.551099999999999</v>
      </c>
      <c r="Q143" s="57"/>
    </row>
    <row r="144" spans="1:17" ht="19.5" customHeight="1">
      <c r="A144" s="314"/>
      <c r="B144" s="397" t="s">
        <v>156</v>
      </c>
      <c r="C144" s="20"/>
      <c r="D144" s="20"/>
      <c r="E144" s="20"/>
      <c r="F144" s="20"/>
      <c r="G144" s="20"/>
      <c r="H144" s="20"/>
      <c r="I144" s="20"/>
      <c r="J144" s="20"/>
      <c r="K144" s="283">
        <f>'ROHTAK ROAD'!K46</f>
        <v>-0.15889999999999999</v>
      </c>
      <c r="L144" s="283"/>
      <c r="M144" s="283"/>
      <c r="N144" s="283"/>
      <c r="O144" s="283"/>
      <c r="P144" s="283">
        <f>'ROHTAK ROAD'!P46</f>
        <v>-0.045</v>
      </c>
      <c r="Q144" s="57"/>
    </row>
    <row r="145" spans="1:17" ht="19.5" customHeight="1">
      <c r="A145" s="314"/>
      <c r="B145" s="397" t="s">
        <v>157</v>
      </c>
      <c r="C145" s="20"/>
      <c r="D145" s="20"/>
      <c r="E145" s="20"/>
      <c r="F145" s="20"/>
      <c r="G145" s="20"/>
      <c r="H145" s="20"/>
      <c r="I145" s="20"/>
      <c r="J145" s="20"/>
      <c r="K145" s="283">
        <f>SUM(K142:K144)</f>
        <v>-0.23390000000000016</v>
      </c>
      <c r="L145" s="283"/>
      <c r="M145" s="283"/>
      <c r="N145" s="283"/>
      <c r="O145" s="283"/>
      <c r="P145" s="283">
        <f>SUM(P142:P144)</f>
        <v>-1.9006999999999996</v>
      </c>
      <c r="Q145" s="57"/>
    </row>
    <row r="146" spans="1:17" ht="19.5" customHeight="1">
      <c r="A146" s="314"/>
      <c r="B146" s="402" t="s">
        <v>158</v>
      </c>
      <c r="C146" s="20"/>
      <c r="D146" s="20"/>
      <c r="E146" s="20"/>
      <c r="F146" s="20"/>
      <c r="G146" s="20"/>
      <c r="H146" s="20"/>
      <c r="I146" s="20"/>
      <c r="J146" s="20"/>
      <c r="K146" s="283"/>
      <c r="L146" s="283"/>
      <c r="M146" s="283"/>
      <c r="N146" s="283"/>
      <c r="O146" s="283"/>
      <c r="P146" s="283"/>
      <c r="Q146" s="57"/>
    </row>
    <row r="147" spans="1:17" ht="19.5" customHeight="1">
      <c r="A147" s="314"/>
      <c r="B147" s="397" t="s">
        <v>269</v>
      </c>
      <c r="C147" s="20"/>
      <c r="D147" s="20"/>
      <c r="E147" s="20"/>
      <c r="F147" s="20"/>
      <c r="G147" s="20"/>
      <c r="H147" s="20"/>
      <c r="I147" s="20"/>
      <c r="J147" s="20"/>
      <c r="K147" s="283">
        <f>K82</f>
        <v>0.451</v>
      </c>
      <c r="L147" s="283"/>
      <c r="M147" s="283"/>
      <c r="N147" s="283"/>
      <c r="O147" s="283"/>
      <c r="P147" s="283">
        <f>P82</f>
        <v>26.23</v>
      </c>
      <c r="Q147" s="57"/>
    </row>
    <row r="148" spans="1:17" ht="19.5" customHeight="1" thickBot="1">
      <c r="A148" s="315"/>
      <c r="B148" s="486" t="s">
        <v>159</v>
      </c>
      <c r="C148" s="58"/>
      <c r="D148" s="58"/>
      <c r="E148" s="58"/>
      <c r="F148" s="58"/>
      <c r="G148" s="58"/>
      <c r="H148" s="58"/>
      <c r="I148" s="58"/>
      <c r="J148" s="58"/>
      <c r="K148" s="280">
        <f>SUM(K145:K147)</f>
        <v>0.21709999999999985</v>
      </c>
      <c r="L148" s="281"/>
      <c r="M148" s="281"/>
      <c r="N148" s="281"/>
      <c r="O148" s="281"/>
      <c r="P148" s="280">
        <f>SUM(P145:P147)</f>
        <v>24.3293</v>
      </c>
      <c r="Q148" s="282"/>
    </row>
    <row r="149" ht="12.75">
      <c r="A149" s="314"/>
    </row>
    <row r="150" ht="12.75">
      <c r="A150" s="314"/>
    </row>
    <row r="151" ht="12.75">
      <c r="A151" s="314"/>
    </row>
    <row r="152" ht="13.5" thickBot="1">
      <c r="A152" s="315"/>
    </row>
    <row r="153" spans="1:17" ht="12.75">
      <c r="A153" s="308"/>
      <c r="B153" s="309"/>
      <c r="C153" s="309"/>
      <c r="D153" s="309"/>
      <c r="E153" s="309"/>
      <c r="F153" s="309"/>
      <c r="G153" s="309"/>
      <c r="H153" s="55"/>
      <c r="I153" s="55"/>
      <c r="J153" s="55"/>
      <c r="K153" s="55"/>
      <c r="L153" s="55"/>
      <c r="M153" s="55"/>
      <c r="N153" s="55"/>
      <c r="O153" s="55"/>
      <c r="P153" s="55"/>
      <c r="Q153" s="56"/>
    </row>
    <row r="154" spans="1:17" ht="23.25">
      <c r="A154" s="316" t="s">
        <v>347</v>
      </c>
      <c r="B154" s="300"/>
      <c r="C154" s="300"/>
      <c r="D154" s="300"/>
      <c r="E154" s="300"/>
      <c r="F154" s="300"/>
      <c r="G154" s="300"/>
      <c r="H154" s="20"/>
      <c r="I154" s="20"/>
      <c r="J154" s="20"/>
      <c r="K154" s="20"/>
      <c r="L154" s="20"/>
      <c r="M154" s="20"/>
      <c r="N154" s="20"/>
      <c r="O154" s="20"/>
      <c r="P154" s="20"/>
      <c r="Q154" s="57"/>
    </row>
    <row r="155" spans="1:17" ht="12.75">
      <c r="A155" s="310"/>
      <c r="B155" s="300"/>
      <c r="C155" s="300"/>
      <c r="D155" s="300"/>
      <c r="E155" s="300"/>
      <c r="F155" s="300"/>
      <c r="G155" s="300"/>
      <c r="H155" s="20"/>
      <c r="I155" s="20"/>
      <c r="J155" s="20"/>
      <c r="K155" s="20"/>
      <c r="L155" s="20"/>
      <c r="M155" s="20"/>
      <c r="N155" s="20"/>
      <c r="O155" s="20"/>
      <c r="P155" s="20"/>
      <c r="Q155" s="57"/>
    </row>
    <row r="156" spans="1:17" ht="12.75">
      <c r="A156" s="311"/>
      <c r="B156" s="312"/>
      <c r="C156" s="312"/>
      <c r="D156" s="312"/>
      <c r="E156" s="312"/>
      <c r="F156" s="312"/>
      <c r="G156" s="312"/>
      <c r="H156" s="20"/>
      <c r="I156" s="20"/>
      <c r="J156" s="20"/>
      <c r="K156" s="339" t="s">
        <v>359</v>
      </c>
      <c r="L156" s="20"/>
      <c r="M156" s="20"/>
      <c r="N156" s="20"/>
      <c r="O156" s="20"/>
      <c r="P156" s="339" t="s">
        <v>360</v>
      </c>
      <c r="Q156" s="57"/>
    </row>
    <row r="157" spans="1:17" ht="12.75">
      <c r="A157" s="313"/>
      <c r="B157" s="175"/>
      <c r="C157" s="175"/>
      <c r="D157" s="175"/>
      <c r="E157" s="175"/>
      <c r="F157" s="175"/>
      <c r="G157" s="175"/>
      <c r="H157" s="20"/>
      <c r="I157" s="20"/>
      <c r="J157" s="20"/>
      <c r="K157" s="20"/>
      <c r="L157" s="20"/>
      <c r="M157" s="20"/>
      <c r="N157" s="20"/>
      <c r="O157" s="20"/>
      <c r="P157" s="20"/>
      <c r="Q157" s="57"/>
    </row>
    <row r="158" spans="1:17" ht="12.75">
      <c r="A158" s="313"/>
      <c r="B158" s="175"/>
      <c r="C158" s="175"/>
      <c r="D158" s="175"/>
      <c r="E158" s="175"/>
      <c r="F158" s="175"/>
      <c r="G158" s="175"/>
      <c r="H158" s="20"/>
      <c r="I158" s="20"/>
      <c r="J158" s="20"/>
      <c r="K158" s="20"/>
      <c r="L158" s="20"/>
      <c r="M158" s="20"/>
      <c r="N158" s="20"/>
      <c r="O158" s="20"/>
      <c r="P158" s="20"/>
      <c r="Q158" s="57"/>
    </row>
    <row r="159" spans="1:17" ht="15.75">
      <c r="A159" s="317" t="s">
        <v>350</v>
      </c>
      <c r="B159" s="301"/>
      <c r="C159" s="301"/>
      <c r="D159" s="302"/>
      <c r="E159" s="302"/>
      <c r="F159" s="303"/>
      <c r="G159" s="302"/>
      <c r="H159" s="20"/>
      <c r="I159" s="20"/>
      <c r="J159" s="20"/>
      <c r="K159" s="624">
        <f>K148</f>
        <v>0.21709999999999985</v>
      </c>
      <c r="L159" s="301" t="s">
        <v>348</v>
      </c>
      <c r="M159" s="142"/>
      <c r="N159" s="142"/>
      <c r="O159" s="142"/>
      <c r="P159" s="624">
        <f>P148</f>
        <v>24.3293</v>
      </c>
      <c r="Q159" s="626" t="s">
        <v>348</v>
      </c>
    </row>
    <row r="160" spans="1:17" ht="15.75">
      <c r="A160" s="318"/>
      <c r="B160" s="304"/>
      <c r="C160" s="304"/>
      <c r="D160" s="300"/>
      <c r="E160" s="300"/>
      <c r="F160" s="305"/>
      <c r="G160" s="300"/>
      <c r="H160" s="20"/>
      <c r="I160" s="20"/>
      <c r="J160" s="20"/>
      <c r="K160" s="519"/>
      <c r="L160" s="625"/>
      <c r="M160" s="142"/>
      <c r="N160" s="142"/>
      <c r="O160" s="142"/>
      <c r="P160" s="519"/>
      <c r="Q160" s="627"/>
    </row>
    <row r="161" spans="1:17" ht="15.75">
      <c r="A161" s="319" t="s">
        <v>349</v>
      </c>
      <c r="B161" s="306"/>
      <c r="C161" s="49"/>
      <c r="D161" s="300"/>
      <c r="E161" s="300"/>
      <c r="F161" s="307"/>
      <c r="G161" s="302"/>
      <c r="H161" s="20"/>
      <c r="I161" s="20"/>
      <c r="J161" s="20"/>
      <c r="K161" s="519">
        <f>-'STEPPED UP GENCO'!K49</f>
        <v>0.007496250700000001</v>
      </c>
      <c r="L161" s="301" t="s">
        <v>348</v>
      </c>
      <c r="M161" s="142"/>
      <c r="N161" s="142"/>
      <c r="O161" s="142"/>
      <c r="P161" s="519">
        <f>-'STEPPED UP GENCO'!P49</f>
        <v>-4.1050047322</v>
      </c>
      <c r="Q161" s="626" t="s">
        <v>348</v>
      </c>
    </row>
    <row r="162" spans="1:17" ht="12.75">
      <c r="A162" s="31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57"/>
    </row>
    <row r="163" spans="1:17" ht="12.75">
      <c r="A163" s="314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57"/>
    </row>
    <row r="164" spans="1:17" ht="12.75">
      <c r="A164" s="314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57"/>
    </row>
    <row r="165" spans="1:17" ht="20.25">
      <c r="A165" s="314"/>
      <c r="B165" s="20"/>
      <c r="C165" s="20"/>
      <c r="D165" s="20"/>
      <c r="E165" s="20"/>
      <c r="F165" s="20"/>
      <c r="G165" s="20"/>
      <c r="H165" s="301"/>
      <c r="I165" s="301"/>
      <c r="J165" s="320" t="s">
        <v>351</v>
      </c>
      <c r="K165" s="529">
        <f>SUM(K159:K164)</f>
        <v>0.22459625069999986</v>
      </c>
      <c r="L165" s="320" t="s">
        <v>348</v>
      </c>
      <c r="M165" s="175"/>
      <c r="N165" s="20"/>
      <c r="O165" s="20"/>
      <c r="P165" s="529">
        <f>SUM(P159:P164)</f>
        <v>20.2242952678</v>
      </c>
      <c r="Q165" s="557" t="s">
        <v>348</v>
      </c>
    </row>
    <row r="166" spans="1:17" ht="13.5" thickBot="1">
      <c r="A166" s="315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210"/>
    </row>
  </sheetData>
  <sheetProtection/>
  <printOptions/>
  <pageMargins left="0.51" right="0.5" top="0.58" bottom="0.5" header="0.5" footer="0.5"/>
  <pageSetup horizontalDpi="300" verticalDpi="300" orientation="landscape" scale="61" r:id="rId1"/>
  <rowBreaks count="3" manualBreakCount="3">
    <brk id="52" max="255" man="1"/>
    <brk id="84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2"/>
  <sheetViews>
    <sheetView view="pageLayout" zoomScale="40" zoomScaleNormal="40" zoomScalePageLayoutView="40" workbookViewId="0" topLeftCell="A130">
      <selection activeCell="K13" sqref="K13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8515625" style="0" customWidth="1"/>
    <col min="4" max="4" width="9.00390625" style="0" customWidth="1"/>
    <col min="5" max="5" width="18.140625" style="0" customWidth="1"/>
    <col min="6" max="6" width="13.140625" style="0" customWidth="1"/>
    <col min="7" max="7" width="12.8515625" style="0" customWidth="1"/>
    <col min="8" max="8" width="12.140625" style="0" customWidth="1"/>
    <col min="9" max="9" width="13.28125" style="0" customWidth="1"/>
    <col min="10" max="10" width="16.28125" style="0" customWidth="1"/>
    <col min="11" max="11" width="15.140625" style="0" customWidth="1"/>
    <col min="12" max="12" width="16.00390625" style="0" customWidth="1"/>
    <col min="13" max="13" width="16.28125" style="0" customWidth="1"/>
    <col min="14" max="14" width="14.7109375" style="0" customWidth="1"/>
    <col min="15" max="15" width="16.7109375" style="0" customWidth="1"/>
    <col min="16" max="16" width="15.140625" style="0" customWidth="1"/>
    <col min="17" max="17" width="13.8515625" style="0" customWidth="1"/>
  </cols>
  <sheetData>
    <row r="1" spans="1:17" ht="26.25">
      <c r="A1" s="1" t="s">
        <v>255</v>
      </c>
      <c r="Q1" s="347" t="str">
        <f>NDPL!$Q$1</f>
        <v>APRIL-10</v>
      </c>
    </row>
    <row r="2" ht="12.75">
      <c r="A2" s="17" t="s">
        <v>256</v>
      </c>
    </row>
    <row r="3" ht="23.25">
      <c r="A3" s="628" t="s">
        <v>160</v>
      </c>
    </row>
    <row r="4" spans="1:16" ht="24" thickBot="1">
      <c r="A4" s="577" t="s">
        <v>206</v>
      </c>
      <c r="G4" s="20"/>
      <c r="H4" s="20"/>
      <c r="I4" s="615" t="s">
        <v>384</v>
      </c>
      <c r="J4" s="20"/>
      <c r="K4" s="20"/>
      <c r="L4" s="20"/>
      <c r="M4" s="20"/>
      <c r="N4" s="615" t="s">
        <v>385</v>
      </c>
      <c r="O4" s="20"/>
      <c r="P4" s="20"/>
    </row>
    <row r="5" spans="1:17" ht="48" customHeight="1" thickBot="1" thickTop="1">
      <c r="A5" s="39" t="s">
        <v>7</v>
      </c>
      <c r="B5" s="36" t="s">
        <v>8</v>
      </c>
      <c r="C5" s="37" t="s">
        <v>1</v>
      </c>
      <c r="D5" s="37" t="s">
        <v>2</v>
      </c>
      <c r="E5" s="37" t="s">
        <v>3</v>
      </c>
      <c r="F5" s="37" t="s">
        <v>9</v>
      </c>
      <c r="G5" s="39" t="str">
        <f>NDPL!G5</f>
        <v>FINAL READING 01/05/10</v>
      </c>
      <c r="H5" s="37" t="str">
        <f>NDPL!H5</f>
        <v>INTIAL READING 01/04/10</v>
      </c>
      <c r="I5" s="37" t="s">
        <v>4</v>
      </c>
      <c r="J5" s="37" t="s">
        <v>5</v>
      </c>
      <c r="K5" s="37" t="s">
        <v>6</v>
      </c>
      <c r="L5" s="39" t="str">
        <f>NDPL!G5</f>
        <v>FINAL READING 01/05/10</v>
      </c>
      <c r="M5" s="37" t="str">
        <f>NDPL!H5</f>
        <v>INTIAL READING 01/04/10</v>
      </c>
      <c r="N5" s="37" t="s">
        <v>4</v>
      </c>
      <c r="O5" s="37" t="s">
        <v>5</v>
      </c>
      <c r="P5" s="37" t="s">
        <v>6</v>
      </c>
      <c r="Q5" s="38" t="s">
        <v>328</v>
      </c>
    </row>
    <row r="6" ht="14.25" thickBot="1" thickTop="1"/>
    <row r="7" spans="1:17" ht="18" customHeight="1" thickTop="1">
      <c r="A7" s="399"/>
      <c r="B7" s="400" t="s">
        <v>161</v>
      </c>
      <c r="C7" s="401"/>
      <c r="D7" s="40"/>
      <c r="E7" s="40"/>
      <c r="F7" s="40"/>
      <c r="G7" s="33"/>
      <c r="H7" s="26"/>
      <c r="I7" s="26"/>
      <c r="J7" s="26"/>
      <c r="K7" s="26"/>
      <c r="L7" s="25"/>
      <c r="M7" s="26"/>
      <c r="N7" s="26"/>
      <c r="O7" s="26"/>
      <c r="P7" s="26"/>
      <c r="Q7" s="203"/>
    </row>
    <row r="8" spans="1:17" ht="18" customHeight="1">
      <c r="A8" s="371">
        <v>1</v>
      </c>
      <c r="B8" s="439" t="s">
        <v>162</v>
      </c>
      <c r="C8" s="440">
        <v>4865180</v>
      </c>
      <c r="D8" s="165" t="s">
        <v>12</v>
      </c>
      <c r="E8" s="126" t="s">
        <v>366</v>
      </c>
      <c r="F8" s="451">
        <v>1000</v>
      </c>
      <c r="G8" s="461">
        <v>999998</v>
      </c>
      <c r="H8" s="463">
        <v>999998</v>
      </c>
      <c r="I8" s="463">
        <f>G8-H8</f>
        <v>0</v>
      </c>
      <c r="J8" s="463">
        <f>$F8*I8</f>
        <v>0</v>
      </c>
      <c r="K8" s="463">
        <f aca="true" t="shared" si="0" ref="K8:K67">J8/1000000</f>
        <v>0</v>
      </c>
      <c r="L8" s="464">
        <v>11210</v>
      </c>
      <c r="M8" s="463">
        <v>10039</v>
      </c>
      <c r="N8" s="463">
        <f>L8-M8</f>
        <v>1171</v>
      </c>
      <c r="O8" s="463">
        <f>$F8*N8</f>
        <v>1171000</v>
      </c>
      <c r="P8" s="463">
        <f aca="true" t="shared" si="1" ref="P8:P67">O8/1000000</f>
        <v>1.171</v>
      </c>
      <c r="Q8" s="450"/>
    </row>
    <row r="9" spans="1:17" ht="18" customHeight="1">
      <c r="A9" s="371">
        <v>2</v>
      </c>
      <c r="B9" s="439" t="s">
        <v>163</v>
      </c>
      <c r="C9" s="440">
        <v>4865095</v>
      </c>
      <c r="D9" s="165" t="s">
        <v>12</v>
      </c>
      <c r="E9" s="126" t="s">
        <v>366</v>
      </c>
      <c r="F9" s="451">
        <v>100</v>
      </c>
      <c r="G9" s="461">
        <v>999926</v>
      </c>
      <c r="H9" s="463">
        <v>999962</v>
      </c>
      <c r="I9" s="463">
        <f aca="true" t="shared" si="2" ref="I9:I67">G9-H9</f>
        <v>-36</v>
      </c>
      <c r="J9" s="463">
        <f aca="true" t="shared" si="3" ref="J9:J67">$F9*I9</f>
        <v>-3600</v>
      </c>
      <c r="K9" s="463">
        <f t="shared" si="0"/>
        <v>-0.0036</v>
      </c>
      <c r="L9" s="464">
        <v>680396</v>
      </c>
      <c r="M9" s="463">
        <v>683708</v>
      </c>
      <c r="N9" s="463">
        <f aca="true" t="shared" si="4" ref="N9:N67">L9-M9</f>
        <v>-3312</v>
      </c>
      <c r="O9" s="463">
        <f aca="true" t="shared" si="5" ref="O9:O67">$F9*N9</f>
        <v>-331200</v>
      </c>
      <c r="P9" s="463">
        <f t="shared" si="1"/>
        <v>-0.3312</v>
      </c>
      <c r="Q9" s="450"/>
    </row>
    <row r="10" spans="1:17" ht="18" customHeight="1">
      <c r="A10" s="371">
        <v>3</v>
      </c>
      <c r="B10" s="439" t="s">
        <v>164</v>
      </c>
      <c r="C10" s="440">
        <v>4865166</v>
      </c>
      <c r="D10" s="165" t="s">
        <v>12</v>
      </c>
      <c r="E10" s="126" t="s">
        <v>366</v>
      </c>
      <c r="F10" s="451">
        <v>1000</v>
      </c>
      <c r="G10" s="461">
        <v>999993</v>
      </c>
      <c r="H10" s="463">
        <v>999993</v>
      </c>
      <c r="I10" s="463">
        <f t="shared" si="2"/>
        <v>0</v>
      </c>
      <c r="J10" s="463">
        <f t="shared" si="3"/>
        <v>0</v>
      </c>
      <c r="K10" s="463">
        <f t="shared" si="0"/>
        <v>0</v>
      </c>
      <c r="L10" s="464">
        <v>40347</v>
      </c>
      <c r="M10" s="463">
        <v>38431</v>
      </c>
      <c r="N10" s="463">
        <f t="shared" si="4"/>
        <v>1916</v>
      </c>
      <c r="O10" s="463">
        <f t="shared" si="5"/>
        <v>1916000</v>
      </c>
      <c r="P10" s="463">
        <f t="shared" si="1"/>
        <v>1.916</v>
      </c>
      <c r="Q10" s="450"/>
    </row>
    <row r="11" spans="1:17" ht="18" customHeight="1">
      <c r="A11" s="371">
        <v>4</v>
      </c>
      <c r="B11" s="439" t="s">
        <v>165</v>
      </c>
      <c r="C11" s="440">
        <v>4865151</v>
      </c>
      <c r="D11" s="165" t="s">
        <v>12</v>
      </c>
      <c r="E11" s="126" t="s">
        <v>366</v>
      </c>
      <c r="F11" s="451">
        <v>300</v>
      </c>
      <c r="G11" s="461">
        <v>0</v>
      </c>
      <c r="H11" s="460">
        <v>0</v>
      </c>
      <c r="I11" s="463">
        <f t="shared" si="2"/>
        <v>0</v>
      </c>
      <c r="J11" s="463">
        <f t="shared" si="3"/>
        <v>0</v>
      </c>
      <c r="K11" s="463">
        <f t="shared" si="0"/>
        <v>0</v>
      </c>
      <c r="L11" s="464">
        <v>1000256</v>
      </c>
      <c r="M11" s="460">
        <v>998673</v>
      </c>
      <c r="N11" s="463">
        <f t="shared" si="4"/>
        <v>1583</v>
      </c>
      <c r="O11" s="463">
        <f t="shared" si="5"/>
        <v>474900</v>
      </c>
      <c r="P11" s="463">
        <f t="shared" si="1"/>
        <v>0.4749</v>
      </c>
      <c r="Q11" s="593" t="s">
        <v>330</v>
      </c>
    </row>
    <row r="12" spans="1:17" ht="18" customHeight="1">
      <c r="A12" s="371">
        <v>5</v>
      </c>
      <c r="B12" s="439" t="s">
        <v>166</v>
      </c>
      <c r="C12" s="440">
        <v>4864826</v>
      </c>
      <c r="D12" s="165" t="s">
        <v>12</v>
      </c>
      <c r="E12" s="126" t="s">
        <v>366</v>
      </c>
      <c r="F12" s="451">
        <v>200</v>
      </c>
      <c r="G12" s="461">
        <v>996224</v>
      </c>
      <c r="H12" s="460">
        <v>996224</v>
      </c>
      <c r="I12" s="463">
        <f t="shared" si="2"/>
        <v>0</v>
      </c>
      <c r="J12" s="463">
        <f t="shared" si="3"/>
        <v>0</v>
      </c>
      <c r="K12" s="463">
        <f t="shared" si="0"/>
        <v>0</v>
      </c>
      <c r="L12" s="464">
        <v>986853</v>
      </c>
      <c r="M12" s="460">
        <v>986080</v>
      </c>
      <c r="N12" s="463">
        <f t="shared" si="4"/>
        <v>773</v>
      </c>
      <c r="O12" s="463">
        <f t="shared" si="5"/>
        <v>154600</v>
      </c>
      <c r="P12" s="463">
        <f t="shared" si="1"/>
        <v>0.1546</v>
      </c>
      <c r="Q12" s="450"/>
    </row>
    <row r="13" spans="1:17" ht="18" customHeight="1">
      <c r="A13" s="371">
        <v>6</v>
      </c>
      <c r="B13" s="439" t="s">
        <v>167</v>
      </c>
      <c r="C13" s="440">
        <v>4865096</v>
      </c>
      <c r="D13" s="165" t="s">
        <v>12</v>
      </c>
      <c r="E13" s="126" t="s">
        <v>366</v>
      </c>
      <c r="F13" s="451">
        <v>100</v>
      </c>
      <c r="G13" s="461">
        <v>28</v>
      </c>
      <c r="H13" s="460">
        <v>28</v>
      </c>
      <c r="I13" s="463">
        <f t="shared" si="2"/>
        <v>0</v>
      </c>
      <c r="J13" s="463">
        <f t="shared" si="3"/>
        <v>0</v>
      </c>
      <c r="K13" s="463">
        <f t="shared" si="0"/>
        <v>0</v>
      </c>
      <c r="L13" s="464">
        <v>64885</v>
      </c>
      <c r="M13" s="460">
        <v>57724</v>
      </c>
      <c r="N13" s="463">
        <f t="shared" si="4"/>
        <v>7161</v>
      </c>
      <c r="O13" s="463">
        <f t="shared" si="5"/>
        <v>716100</v>
      </c>
      <c r="P13" s="463">
        <f t="shared" si="1"/>
        <v>0.7161</v>
      </c>
      <c r="Q13" s="450"/>
    </row>
    <row r="14" spans="1:17" ht="18" customHeight="1">
      <c r="A14" s="371">
        <v>7</v>
      </c>
      <c r="B14" s="439" t="s">
        <v>168</v>
      </c>
      <c r="C14" s="440">
        <v>4865097</v>
      </c>
      <c r="D14" s="165" t="s">
        <v>12</v>
      </c>
      <c r="E14" s="126" t="s">
        <v>366</v>
      </c>
      <c r="F14" s="451">
        <v>100</v>
      </c>
      <c r="G14" s="461">
        <v>1000248</v>
      </c>
      <c r="H14" s="460">
        <v>999986</v>
      </c>
      <c r="I14" s="463">
        <f t="shared" si="2"/>
        <v>262</v>
      </c>
      <c r="J14" s="463">
        <f t="shared" si="3"/>
        <v>26200</v>
      </c>
      <c r="K14" s="463">
        <f t="shared" si="0"/>
        <v>0.0262</v>
      </c>
      <c r="L14" s="464">
        <v>267514</v>
      </c>
      <c r="M14" s="460">
        <v>263573</v>
      </c>
      <c r="N14" s="463">
        <f t="shared" si="4"/>
        <v>3941</v>
      </c>
      <c r="O14" s="463">
        <f t="shared" si="5"/>
        <v>394100</v>
      </c>
      <c r="P14" s="463">
        <f t="shared" si="1"/>
        <v>0.3941</v>
      </c>
      <c r="Q14" s="593" t="s">
        <v>330</v>
      </c>
    </row>
    <row r="15" spans="1:17" ht="18" customHeight="1">
      <c r="A15" s="371">
        <v>8</v>
      </c>
      <c r="B15" s="439" t="s">
        <v>169</v>
      </c>
      <c r="C15" s="440">
        <v>4864789</v>
      </c>
      <c r="D15" s="165" t="s">
        <v>12</v>
      </c>
      <c r="E15" s="126" t="s">
        <v>366</v>
      </c>
      <c r="F15" s="451">
        <v>100</v>
      </c>
      <c r="G15" s="461">
        <v>999979</v>
      </c>
      <c r="H15" s="460">
        <v>999979</v>
      </c>
      <c r="I15" s="463">
        <f t="shared" si="2"/>
        <v>0</v>
      </c>
      <c r="J15" s="463">
        <f t="shared" si="3"/>
        <v>0</v>
      </c>
      <c r="K15" s="463">
        <f t="shared" si="0"/>
        <v>0</v>
      </c>
      <c r="L15" s="464">
        <v>307069</v>
      </c>
      <c r="M15" s="460">
        <v>296746</v>
      </c>
      <c r="N15" s="463">
        <f t="shared" si="4"/>
        <v>10323</v>
      </c>
      <c r="O15" s="463">
        <f t="shared" si="5"/>
        <v>1032300</v>
      </c>
      <c r="P15" s="463">
        <f t="shared" si="1"/>
        <v>1.0323</v>
      </c>
      <c r="Q15" s="450"/>
    </row>
    <row r="16" spans="1:17" ht="18" customHeight="1">
      <c r="A16" s="371">
        <v>9</v>
      </c>
      <c r="B16" s="439" t="s">
        <v>170</v>
      </c>
      <c r="C16" s="440">
        <v>4865179</v>
      </c>
      <c r="D16" s="165" t="s">
        <v>12</v>
      </c>
      <c r="E16" s="126" t="s">
        <v>366</v>
      </c>
      <c r="F16" s="451">
        <v>1000</v>
      </c>
      <c r="G16" s="461">
        <v>999996</v>
      </c>
      <c r="H16" s="460">
        <v>999996</v>
      </c>
      <c r="I16" s="463">
        <f t="shared" si="2"/>
        <v>0</v>
      </c>
      <c r="J16" s="463">
        <f t="shared" si="3"/>
        <v>0</v>
      </c>
      <c r="K16" s="463">
        <f t="shared" si="0"/>
        <v>0</v>
      </c>
      <c r="L16" s="464">
        <v>7437</v>
      </c>
      <c r="M16" s="460">
        <v>8999</v>
      </c>
      <c r="N16" s="463">
        <f t="shared" si="4"/>
        <v>-1562</v>
      </c>
      <c r="O16" s="463">
        <f t="shared" si="5"/>
        <v>-1562000</v>
      </c>
      <c r="P16" s="463">
        <f t="shared" si="1"/>
        <v>-1.562</v>
      </c>
      <c r="Q16" s="450"/>
    </row>
    <row r="17" spans="1:17" ht="18" customHeight="1">
      <c r="A17" s="371"/>
      <c r="B17" s="441" t="s">
        <v>171</v>
      </c>
      <c r="C17" s="440"/>
      <c r="D17" s="165"/>
      <c r="E17" s="165"/>
      <c r="F17" s="451"/>
      <c r="G17" s="461"/>
      <c r="H17" s="463"/>
      <c r="I17" s="463"/>
      <c r="J17" s="463"/>
      <c r="K17" s="466"/>
      <c r="L17" s="464"/>
      <c r="M17" s="463"/>
      <c r="N17" s="463"/>
      <c r="O17" s="463"/>
      <c r="P17" s="466"/>
      <c r="Q17" s="450"/>
    </row>
    <row r="18" spans="1:17" ht="18" customHeight="1">
      <c r="A18" s="371">
        <v>10</v>
      </c>
      <c r="B18" s="439" t="s">
        <v>15</v>
      </c>
      <c r="C18" s="440">
        <v>4864973</v>
      </c>
      <c r="D18" s="165" t="s">
        <v>12</v>
      </c>
      <c r="E18" s="126" t="s">
        <v>366</v>
      </c>
      <c r="F18" s="451">
        <v>-1000</v>
      </c>
      <c r="G18" s="461">
        <v>998548</v>
      </c>
      <c r="H18" s="460">
        <v>998557</v>
      </c>
      <c r="I18" s="463">
        <f t="shared" si="2"/>
        <v>-9</v>
      </c>
      <c r="J18" s="463">
        <f t="shared" si="3"/>
        <v>9000</v>
      </c>
      <c r="K18" s="463">
        <f t="shared" si="0"/>
        <v>0.009</v>
      </c>
      <c r="L18" s="464">
        <v>979038</v>
      </c>
      <c r="M18" s="460">
        <v>980431</v>
      </c>
      <c r="N18" s="463">
        <f t="shared" si="4"/>
        <v>-1393</v>
      </c>
      <c r="O18" s="463">
        <f t="shared" si="5"/>
        <v>1393000</v>
      </c>
      <c r="P18" s="463">
        <f t="shared" si="1"/>
        <v>1.393</v>
      </c>
      <c r="Q18" s="450"/>
    </row>
    <row r="19" spans="1:17" ht="18" customHeight="1">
      <c r="A19" s="371">
        <v>11</v>
      </c>
      <c r="B19" s="404" t="s">
        <v>16</v>
      </c>
      <c r="C19" s="440">
        <v>4864974</v>
      </c>
      <c r="D19" s="113" t="s">
        <v>12</v>
      </c>
      <c r="E19" s="126" t="s">
        <v>366</v>
      </c>
      <c r="F19" s="451">
        <v>-1000</v>
      </c>
      <c r="G19" s="461">
        <v>997777</v>
      </c>
      <c r="H19" s="460">
        <v>997789</v>
      </c>
      <c r="I19" s="463">
        <f t="shared" si="2"/>
        <v>-12</v>
      </c>
      <c r="J19" s="463">
        <f t="shared" si="3"/>
        <v>12000</v>
      </c>
      <c r="K19" s="463">
        <f t="shared" si="0"/>
        <v>0.012</v>
      </c>
      <c r="L19" s="464">
        <v>980199</v>
      </c>
      <c r="M19" s="460">
        <v>981486</v>
      </c>
      <c r="N19" s="463">
        <f t="shared" si="4"/>
        <v>-1287</v>
      </c>
      <c r="O19" s="463">
        <f t="shared" si="5"/>
        <v>1287000</v>
      </c>
      <c r="P19" s="463">
        <f t="shared" si="1"/>
        <v>1.287</v>
      </c>
      <c r="Q19" s="450"/>
    </row>
    <row r="20" spans="1:17" ht="18" customHeight="1">
      <c r="A20" s="371">
        <v>12</v>
      </c>
      <c r="B20" s="439" t="s">
        <v>17</v>
      </c>
      <c r="C20" s="440">
        <v>4864975</v>
      </c>
      <c r="D20" s="165" t="s">
        <v>12</v>
      </c>
      <c r="E20" s="126" t="s">
        <v>366</v>
      </c>
      <c r="F20" s="451">
        <v>-1000</v>
      </c>
      <c r="G20" s="461">
        <v>997973</v>
      </c>
      <c r="H20" s="460">
        <v>997984</v>
      </c>
      <c r="I20" s="463">
        <f t="shared" si="2"/>
        <v>-11</v>
      </c>
      <c r="J20" s="463">
        <f t="shared" si="3"/>
        <v>11000</v>
      </c>
      <c r="K20" s="463">
        <f t="shared" si="0"/>
        <v>0.011</v>
      </c>
      <c r="L20" s="464">
        <v>976611</v>
      </c>
      <c r="M20" s="460">
        <v>977836</v>
      </c>
      <c r="N20" s="463">
        <f t="shared" si="4"/>
        <v>-1225</v>
      </c>
      <c r="O20" s="463">
        <f t="shared" si="5"/>
        <v>1225000</v>
      </c>
      <c r="P20" s="463">
        <f t="shared" si="1"/>
        <v>1.225</v>
      </c>
      <c r="Q20" s="450"/>
    </row>
    <row r="21" spans="1:17" ht="18" customHeight="1">
      <c r="A21" s="371">
        <v>13</v>
      </c>
      <c r="B21" s="439" t="s">
        <v>172</v>
      </c>
      <c r="C21" s="440">
        <v>4864976</v>
      </c>
      <c r="D21" s="165" t="s">
        <v>12</v>
      </c>
      <c r="E21" s="126" t="s">
        <v>366</v>
      </c>
      <c r="F21" s="451">
        <v>-1000</v>
      </c>
      <c r="G21" s="461">
        <v>998414</v>
      </c>
      <c r="H21" s="460">
        <v>998167</v>
      </c>
      <c r="I21" s="463">
        <f t="shared" si="2"/>
        <v>247</v>
      </c>
      <c r="J21" s="463">
        <f t="shared" si="3"/>
        <v>-247000</v>
      </c>
      <c r="K21" s="463">
        <f t="shared" si="0"/>
        <v>-0.247</v>
      </c>
      <c r="L21" s="464">
        <v>978436</v>
      </c>
      <c r="M21" s="460">
        <v>978977</v>
      </c>
      <c r="N21" s="463">
        <f t="shared" si="4"/>
        <v>-541</v>
      </c>
      <c r="O21" s="463">
        <f t="shared" si="5"/>
        <v>541000</v>
      </c>
      <c r="P21" s="463">
        <f t="shared" si="1"/>
        <v>0.541</v>
      </c>
      <c r="Q21" s="450"/>
    </row>
    <row r="22" spans="1:17" ht="18" customHeight="1">
      <c r="A22" s="371"/>
      <c r="B22" s="441" t="s">
        <v>173</v>
      </c>
      <c r="C22" s="440"/>
      <c r="D22" s="165"/>
      <c r="E22" s="165"/>
      <c r="F22" s="451"/>
      <c r="G22" s="461"/>
      <c r="H22" s="463"/>
      <c r="I22" s="463"/>
      <c r="J22" s="463"/>
      <c r="K22" s="463"/>
      <c r="L22" s="464"/>
      <c r="M22" s="463"/>
      <c r="N22" s="463"/>
      <c r="O22" s="463"/>
      <c r="P22" s="463"/>
      <c r="Q22" s="450"/>
    </row>
    <row r="23" spans="1:17" ht="18" customHeight="1">
      <c r="A23" s="371">
        <v>14</v>
      </c>
      <c r="B23" s="439" t="s">
        <v>15</v>
      </c>
      <c r="C23" s="440">
        <v>4864977</v>
      </c>
      <c r="D23" s="165" t="s">
        <v>12</v>
      </c>
      <c r="E23" s="126" t="s">
        <v>366</v>
      </c>
      <c r="F23" s="451">
        <v>-1000</v>
      </c>
      <c r="G23" s="461">
        <v>2331</v>
      </c>
      <c r="H23" s="460">
        <v>2241</v>
      </c>
      <c r="I23" s="463">
        <f t="shared" si="2"/>
        <v>90</v>
      </c>
      <c r="J23" s="463">
        <f t="shared" si="3"/>
        <v>-90000</v>
      </c>
      <c r="K23" s="463">
        <f t="shared" si="0"/>
        <v>-0.09</v>
      </c>
      <c r="L23" s="464">
        <v>31978</v>
      </c>
      <c r="M23" s="460">
        <v>32053</v>
      </c>
      <c r="N23" s="463">
        <f t="shared" si="4"/>
        <v>-75</v>
      </c>
      <c r="O23" s="463">
        <f t="shared" si="5"/>
        <v>75000</v>
      </c>
      <c r="P23" s="463">
        <f t="shared" si="1"/>
        <v>0.075</v>
      </c>
      <c r="Q23" s="450"/>
    </row>
    <row r="24" spans="1:17" ht="18" customHeight="1">
      <c r="A24" s="371">
        <v>15</v>
      </c>
      <c r="B24" s="439" t="s">
        <v>16</v>
      </c>
      <c r="C24" s="440">
        <v>4865052</v>
      </c>
      <c r="D24" s="165" t="s">
        <v>12</v>
      </c>
      <c r="E24" s="126" t="s">
        <v>366</v>
      </c>
      <c r="F24" s="451">
        <v>-1000</v>
      </c>
      <c r="G24" s="461">
        <v>999829</v>
      </c>
      <c r="H24" s="460">
        <v>999735</v>
      </c>
      <c r="I24" s="463">
        <f t="shared" si="2"/>
        <v>94</v>
      </c>
      <c r="J24" s="463">
        <f t="shared" si="3"/>
        <v>-94000</v>
      </c>
      <c r="K24" s="463">
        <f t="shared" si="0"/>
        <v>-0.094</v>
      </c>
      <c r="L24" s="464">
        <v>984054</v>
      </c>
      <c r="M24" s="460">
        <v>984321</v>
      </c>
      <c r="N24" s="463">
        <f t="shared" si="4"/>
        <v>-267</v>
      </c>
      <c r="O24" s="463">
        <f t="shared" si="5"/>
        <v>267000</v>
      </c>
      <c r="P24" s="463">
        <f t="shared" si="1"/>
        <v>0.267</v>
      </c>
      <c r="Q24" s="450"/>
    </row>
    <row r="25" spans="1:17" ht="18" customHeight="1">
      <c r="A25" s="371"/>
      <c r="B25" s="402" t="s">
        <v>174</v>
      </c>
      <c r="C25" s="440"/>
      <c r="D25" s="113"/>
      <c r="E25" s="113"/>
      <c r="F25" s="451"/>
      <c r="G25" s="461"/>
      <c r="H25" s="463"/>
      <c r="I25" s="463"/>
      <c r="J25" s="463"/>
      <c r="K25" s="463"/>
      <c r="L25" s="464"/>
      <c r="M25" s="463"/>
      <c r="N25" s="463"/>
      <c r="O25" s="463"/>
      <c r="P25" s="463"/>
      <c r="Q25" s="450"/>
    </row>
    <row r="26" spans="1:17" ht="18" customHeight="1">
      <c r="A26" s="371">
        <v>16</v>
      </c>
      <c r="B26" s="439" t="s">
        <v>15</v>
      </c>
      <c r="C26" s="440">
        <v>4864969</v>
      </c>
      <c r="D26" s="165" t="s">
        <v>12</v>
      </c>
      <c r="E26" s="126" t="s">
        <v>366</v>
      </c>
      <c r="F26" s="451">
        <v>-1000</v>
      </c>
      <c r="G26" s="461">
        <v>34057</v>
      </c>
      <c r="H26" s="460">
        <v>33830</v>
      </c>
      <c r="I26" s="463">
        <f t="shared" si="2"/>
        <v>227</v>
      </c>
      <c r="J26" s="463">
        <f t="shared" si="3"/>
        <v>-227000</v>
      </c>
      <c r="K26" s="463">
        <f t="shared" si="0"/>
        <v>-0.227</v>
      </c>
      <c r="L26" s="464">
        <v>22403</v>
      </c>
      <c r="M26" s="460">
        <v>22457</v>
      </c>
      <c r="N26" s="463">
        <f t="shared" si="4"/>
        <v>-54</v>
      </c>
      <c r="O26" s="463">
        <f t="shared" si="5"/>
        <v>54000</v>
      </c>
      <c r="P26" s="463">
        <f t="shared" si="1"/>
        <v>0.054</v>
      </c>
      <c r="Q26" s="450"/>
    </row>
    <row r="27" spans="1:17" ht="18" customHeight="1">
      <c r="A27" s="371">
        <v>17</v>
      </c>
      <c r="B27" s="439" t="s">
        <v>16</v>
      </c>
      <c r="C27" s="440">
        <v>4864970</v>
      </c>
      <c r="D27" s="165" t="s">
        <v>12</v>
      </c>
      <c r="E27" s="126" t="s">
        <v>366</v>
      </c>
      <c r="F27" s="451">
        <v>-1000</v>
      </c>
      <c r="G27" s="461">
        <v>5118</v>
      </c>
      <c r="H27" s="460">
        <v>5091</v>
      </c>
      <c r="I27" s="463">
        <f t="shared" si="2"/>
        <v>27</v>
      </c>
      <c r="J27" s="463">
        <f t="shared" si="3"/>
        <v>-27000</v>
      </c>
      <c r="K27" s="463">
        <f t="shared" si="0"/>
        <v>-0.027</v>
      </c>
      <c r="L27" s="464">
        <v>14973</v>
      </c>
      <c r="M27" s="460">
        <v>15667</v>
      </c>
      <c r="N27" s="463">
        <f t="shared" si="4"/>
        <v>-694</v>
      </c>
      <c r="O27" s="463">
        <f t="shared" si="5"/>
        <v>694000</v>
      </c>
      <c r="P27" s="463">
        <f t="shared" si="1"/>
        <v>0.694</v>
      </c>
      <c r="Q27" s="450"/>
    </row>
    <row r="28" spans="1:17" ht="18" customHeight="1">
      <c r="A28" s="371">
        <v>18</v>
      </c>
      <c r="B28" s="439" t="s">
        <v>17</v>
      </c>
      <c r="C28" s="440">
        <v>4864971</v>
      </c>
      <c r="D28" s="165" t="s">
        <v>12</v>
      </c>
      <c r="E28" s="126" t="s">
        <v>366</v>
      </c>
      <c r="F28" s="451">
        <v>-1000</v>
      </c>
      <c r="G28" s="461">
        <v>21443</v>
      </c>
      <c r="H28" s="460">
        <v>21184</v>
      </c>
      <c r="I28" s="463">
        <f t="shared" si="2"/>
        <v>259</v>
      </c>
      <c r="J28" s="463">
        <f t="shared" si="3"/>
        <v>-259000</v>
      </c>
      <c r="K28" s="463">
        <f t="shared" si="0"/>
        <v>-0.259</v>
      </c>
      <c r="L28" s="464">
        <v>10862</v>
      </c>
      <c r="M28" s="460">
        <v>10978</v>
      </c>
      <c r="N28" s="463">
        <f t="shared" si="4"/>
        <v>-116</v>
      </c>
      <c r="O28" s="463">
        <f t="shared" si="5"/>
        <v>116000</v>
      </c>
      <c r="P28" s="463">
        <f t="shared" si="1"/>
        <v>0.116</v>
      </c>
      <c r="Q28" s="450"/>
    </row>
    <row r="29" spans="1:17" ht="18" customHeight="1">
      <c r="A29" s="371">
        <v>19</v>
      </c>
      <c r="B29" s="404" t="s">
        <v>172</v>
      </c>
      <c r="C29" s="440">
        <v>4864972</v>
      </c>
      <c r="D29" s="113" t="s">
        <v>12</v>
      </c>
      <c r="E29" s="126" t="s">
        <v>366</v>
      </c>
      <c r="F29" s="451">
        <v>-1000</v>
      </c>
      <c r="G29" s="461">
        <v>8018</v>
      </c>
      <c r="H29" s="460">
        <v>7963</v>
      </c>
      <c r="I29" s="463">
        <f t="shared" si="2"/>
        <v>55</v>
      </c>
      <c r="J29" s="463">
        <f t="shared" si="3"/>
        <v>-55000</v>
      </c>
      <c r="K29" s="463">
        <f t="shared" si="0"/>
        <v>-0.055</v>
      </c>
      <c r="L29" s="464">
        <v>31551</v>
      </c>
      <c r="M29" s="460">
        <v>31496</v>
      </c>
      <c r="N29" s="463">
        <f t="shared" si="4"/>
        <v>55</v>
      </c>
      <c r="O29" s="463">
        <f t="shared" si="5"/>
        <v>-55000</v>
      </c>
      <c r="P29" s="463">
        <f t="shared" si="1"/>
        <v>-0.055</v>
      </c>
      <c r="Q29" s="450"/>
    </row>
    <row r="30" spans="1:17" ht="18" customHeight="1">
      <c r="A30" s="371"/>
      <c r="B30" s="441" t="s">
        <v>175</v>
      </c>
      <c r="C30" s="440"/>
      <c r="D30" s="165"/>
      <c r="E30" s="165"/>
      <c r="F30" s="451"/>
      <c r="G30" s="461"/>
      <c r="H30" s="463"/>
      <c r="I30" s="463"/>
      <c r="J30" s="463"/>
      <c r="K30" s="463"/>
      <c r="L30" s="464"/>
      <c r="M30" s="463"/>
      <c r="N30" s="463"/>
      <c r="O30" s="463"/>
      <c r="P30" s="463"/>
      <c r="Q30" s="450"/>
    </row>
    <row r="31" spans="1:17" ht="18" customHeight="1">
      <c r="A31" s="371"/>
      <c r="B31" s="441" t="s">
        <v>43</v>
      </c>
      <c r="C31" s="440"/>
      <c r="D31" s="165"/>
      <c r="E31" s="165"/>
      <c r="F31" s="451"/>
      <c r="G31" s="461"/>
      <c r="H31" s="463"/>
      <c r="I31" s="463"/>
      <c r="J31" s="463"/>
      <c r="K31" s="463"/>
      <c r="L31" s="464"/>
      <c r="M31" s="463"/>
      <c r="N31" s="463"/>
      <c r="O31" s="463"/>
      <c r="P31" s="463"/>
      <c r="Q31" s="450"/>
    </row>
    <row r="32" spans="1:17" ht="18" customHeight="1">
      <c r="A32" s="371">
        <v>20</v>
      </c>
      <c r="B32" s="439" t="s">
        <v>176</v>
      </c>
      <c r="C32" s="440">
        <v>4864954</v>
      </c>
      <c r="D32" s="165" t="s">
        <v>12</v>
      </c>
      <c r="E32" s="126" t="s">
        <v>366</v>
      </c>
      <c r="F32" s="451">
        <v>1000</v>
      </c>
      <c r="G32" s="461">
        <v>3231</v>
      </c>
      <c r="H32" s="460">
        <v>3216</v>
      </c>
      <c r="I32" s="463">
        <f t="shared" si="2"/>
        <v>15</v>
      </c>
      <c r="J32" s="463">
        <f t="shared" si="3"/>
        <v>15000</v>
      </c>
      <c r="K32" s="463">
        <f t="shared" si="0"/>
        <v>0.015</v>
      </c>
      <c r="L32" s="464">
        <v>2923</v>
      </c>
      <c r="M32" s="460">
        <v>2536</v>
      </c>
      <c r="N32" s="463">
        <f t="shared" si="4"/>
        <v>387</v>
      </c>
      <c r="O32" s="463">
        <f t="shared" si="5"/>
        <v>387000</v>
      </c>
      <c r="P32" s="463">
        <f t="shared" si="1"/>
        <v>0.387</v>
      </c>
      <c r="Q32" s="450"/>
    </row>
    <row r="33" spans="1:17" ht="18" customHeight="1">
      <c r="A33" s="371">
        <v>21</v>
      </c>
      <c r="B33" s="439" t="s">
        <v>177</v>
      </c>
      <c r="C33" s="440">
        <v>4864955</v>
      </c>
      <c r="D33" s="165" t="s">
        <v>12</v>
      </c>
      <c r="E33" s="126" t="s">
        <v>366</v>
      </c>
      <c r="F33" s="451">
        <v>1000</v>
      </c>
      <c r="G33" s="461">
        <v>3589</v>
      </c>
      <c r="H33" s="460">
        <v>3570</v>
      </c>
      <c r="I33" s="463">
        <f t="shared" si="2"/>
        <v>19</v>
      </c>
      <c r="J33" s="463">
        <f t="shared" si="3"/>
        <v>19000</v>
      </c>
      <c r="K33" s="463">
        <f t="shared" si="0"/>
        <v>0.019</v>
      </c>
      <c r="L33" s="464">
        <v>3093</v>
      </c>
      <c r="M33" s="460">
        <v>2711</v>
      </c>
      <c r="N33" s="463">
        <f t="shared" si="4"/>
        <v>382</v>
      </c>
      <c r="O33" s="463">
        <f t="shared" si="5"/>
        <v>382000</v>
      </c>
      <c r="P33" s="463">
        <f t="shared" si="1"/>
        <v>0.382</v>
      </c>
      <c r="Q33" s="450"/>
    </row>
    <row r="34" spans="1:17" ht="18" customHeight="1">
      <c r="A34" s="371"/>
      <c r="B34" s="402" t="s">
        <v>178</v>
      </c>
      <c r="C34" s="440"/>
      <c r="D34" s="113"/>
      <c r="E34" s="113"/>
      <c r="F34" s="451"/>
      <c r="G34" s="461"/>
      <c r="H34" s="463"/>
      <c r="I34" s="463"/>
      <c r="J34" s="463"/>
      <c r="K34" s="463"/>
      <c r="L34" s="464"/>
      <c r="M34" s="463"/>
      <c r="N34" s="463"/>
      <c r="O34" s="463"/>
      <c r="P34" s="463"/>
      <c r="Q34" s="450"/>
    </row>
    <row r="35" spans="1:17" ht="18" customHeight="1">
      <c r="A35" s="371">
        <v>22</v>
      </c>
      <c r="B35" s="404" t="s">
        <v>15</v>
      </c>
      <c r="C35" s="440">
        <v>4864908</v>
      </c>
      <c r="D35" s="113" t="s">
        <v>12</v>
      </c>
      <c r="E35" s="126" t="s">
        <v>366</v>
      </c>
      <c r="F35" s="451">
        <v>-1000</v>
      </c>
      <c r="G35" s="461">
        <v>988762</v>
      </c>
      <c r="H35" s="463">
        <v>988766</v>
      </c>
      <c r="I35" s="463">
        <f t="shared" si="2"/>
        <v>-4</v>
      </c>
      <c r="J35" s="463">
        <f t="shared" si="3"/>
        <v>4000</v>
      </c>
      <c r="K35" s="463">
        <f t="shared" si="0"/>
        <v>0.004</v>
      </c>
      <c r="L35" s="464">
        <v>926039</v>
      </c>
      <c r="M35" s="463">
        <v>927746</v>
      </c>
      <c r="N35" s="463">
        <f t="shared" si="4"/>
        <v>-1707</v>
      </c>
      <c r="O35" s="463">
        <f t="shared" si="5"/>
        <v>1707000</v>
      </c>
      <c r="P35" s="463">
        <f t="shared" si="1"/>
        <v>1.707</v>
      </c>
      <c r="Q35" s="450"/>
    </row>
    <row r="36" spans="1:17" ht="18" customHeight="1">
      <c r="A36" s="371">
        <v>23</v>
      </c>
      <c r="B36" s="439" t="s">
        <v>16</v>
      </c>
      <c r="C36" s="440">
        <v>4864909</v>
      </c>
      <c r="D36" s="165" t="s">
        <v>12</v>
      </c>
      <c r="E36" s="126" t="s">
        <v>366</v>
      </c>
      <c r="F36" s="451">
        <v>-1000</v>
      </c>
      <c r="G36" s="461">
        <v>998716</v>
      </c>
      <c r="H36" s="460">
        <v>998716</v>
      </c>
      <c r="I36" s="463">
        <f t="shared" si="2"/>
        <v>0</v>
      </c>
      <c r="J36" s="463">
        <f t="shared" si="3"/>
        <v>0</v>
      </c>
      <c r="K36" s="463">
        <f t="shared" si="0"/>
        <v>0</v>
      </c>
      <c r="L36" s="464">
        <v>912185</v>
      </c>
      <c r="M36" s="460">
        <v>912316</v>
      </c>
      <c r="N36" s="463">
        <f t="shared" si="4"/>
        <v>-131</v>
      </c>
      <c r="O36" s="463">
        <f t="shared" si="5"/>
        <v>131000</v>
      </c>
      <c r="P36" s="463">
        <f t="shared" si="1"/>
        <v>0.131</v>
      </c>
      <c r="Q36" s="450"/>
    </row>
    <row r="37" spans="1:17" ht="18" customHeight="1">
      <c r="A37" s="371"/>
      <c r="B37" s="439"/>
      <c r="C37" s="440"/>
      <c r="D37" s="165"/>
      <c r="E37" s="165"/>
      <c r="F37" s="451"/>
      <c r="G37" s="461"/>
      <c r="H37" s="463"/>
      <c r="I37" s="463"/>
      <c r="J37" s="463"/>
      <c r="K37" s="463"/>
      <c r="L37" s="464"/>
      <c r="M37" s="463"/>
      <c r="N37" s="463"/>
      <c r="O37" s="463"/>
      <c r="P37" s="463"/>
      <c r="Q37" s="450"/>
    </row>
    <row r="38" spans="1:17" ht="18" customHeight="1">
      <c r="A38" s="371"/>
      <c r="B38" s="441" t="s">
        <v>179</v>
      </c>
      <c r="C38" s="440"/>
      <c r="D38" s="165"/>
      <c r="E38" s="165"/>
      <c r="F38" s="451"/>
      <c r="G38" s="461"/>
      <c r="H38" s="463"/>
      <c r="I38" s="463"/>
      <c r="J38" s="463"/>
      <c r="K38" s="463"/>
      <c r="L38" s="464"/>
      <c r="M38" s="463"/>
      <c r="N38" s="463"/>
      <c r="O38" s="463"/>
      <c r="P38" s="463"/>
      <c r="Q38" s="450"/>
    </row>
    <row r="39" spans="1:17" ht="18" customHeight="1">
      <c r="A39" s="371">
        <v>24</v>
      </c>
      <c r="B39" s="439" t="s">
        <v>134</v>
      </c>
      <c r="C39" s="440">
        <v>4864964</v>
      </c>
      <c r="D39" s="165" t="s">
        <v>12</v>
      </c>
      <c r="E39" s="126" t="s">
        <v>366</v>
      </c>
      <c r="F39" s="451">
        <v>-1000</v>
      </c>
      <c r="G39" s="461">
        <v>307</v>
      </c>
      <c r="H39" s="460">
        <v>307</v>
      </c>
      <c r="I39" s="463">
        <f t="shared" si="2"/>
        <v>0</v>
      </c>
      <c r="J39" s="463">
        <f t="shared" si="3"/>
        <v>0</v>
      </c>
      <c r="K39" s="463">
        <f t="shared" si="0"/>
        <v>0</v>
      </c>
      <c r="L39" s="464">
        <v>669</v>
      </c>
      <c r="M39" s="463">
        <v>175</v>
      </c>
      <c r="N39" s="463">
        <f t="shared" si="4"/>
        <v>494</v>
      </c>
      <c r="O39" s="463">
        <f t="shared" si="5"/>
        <v>-494000</v>
      </c>
      <c r="P39" s="463">
        <f t="shared" si="1"/>
        <v>-0.494</v>
      </c>
      <c r="Q39" s="450"/>
    </row>
    <row r="40" spans="1:17" ht="18" customHeight="1">
      <c r="A40" s="371">
        <v>25</v>
      </c>
      <c r="B40" s="439" t="s">
        <v>135</v>
      </c>
      <c r="C40" s="440">
        <v>4864965</v>
      </c>
      <c r="D40" s="165" t="s">
        <v>12</v>
      </c>
      <c r="E40" s="126" t="s">
        <v>366</v>
      </c>
      <c r="F40" s="451">
        <v>-1000</v>
      </c>
      <c r="G40" s="461">
        <v>445</v>
      </c>
      <c r="H40" s="460">
        <v>445</v>
      </c>
      <c r="I40" s="463">
        <f t="shared" si="2"/>
        <v>0</v>
      </c>
      <c r="J40" s="463">
        <f t="shared" si="3"/>
        <v>0</v>
      </c>
      <c r="K40" s="463">
        <f t="shared" si="0"/>
        <v>0</v>
      </c>
      <c r="L40" s="464">
        <v>995087</v>
      </c>
      <c r="M40" s="460">
        <v>995743</v>
      </c>
      <c r="N40" s="463">
        <f t="shared" si="4"/>
        <v>-656</v>
      </c>
      <c r="O40" s="463">
        <f t="shared" si="5"/>
        <v>656000</v>
      </c>
      <c r="P40" s="463">
        <f t="shared" si="1"/>
        <v>0.656</v>
      </c>
      <c r="Q40" s="450"/>
    </row>
    <row r="41" spans="1:17" ht="18" customHeight="1">
      <c r="A41" s="371">
        <v>26</v>
      </c>
      <c r="B41" s="439" t="s">
        <v>180</v>
      </c>
      <c r="C41" s="440">
        <v>4864890</v>
      </c>
      <c r="D41" s="165" t="s">
        <v>12</v>
      </c>
      <c r="E41" s="126" t="s">
        <v>366</v>
      </c>
      <c r="F41" s="451">
        <v>-1000</v>
      </c>
      <c r="G41" s="461">
        <v>996158</v>
      </c>
      <c r="H41" s="460">
        <v>996158</v>
      </c>
      <c r="I41" s="463">
        <f t="shared" si="2"/>
        <v>0</v>
      </c>
      <c r="J41" s="463">
        <f t="shared" si="3"/>
        <v>0</v>
      </c>
      <c r="K41" s="463">
        <f t="shared" si="0"/>
        <v>0</v>
      </c>
      <c r="L41" s="467">
        <v>971276</v>
      </c>
      <c r="M41" s="460">
        <v>974628</v>
      </c>
      <c r="N41" s="463">
        <f t="shared" si="4"/>
        <v>-3352</v>
      </c>
      <c r="O41" s="463">
        <f t="shared" si="5"/>
        <v>3352000</v>
      </c>
      <c r="P41" s="463">
        <f t="shared" si="1"/>
        <v>3.352</v>
      </c>
      <c r="Q41" s="450"/>
    </row>
    <row r="42" spans="1:17" ht="18" customHeight="1">
      <c r="A42" s="371">
        <v>27</v>
      </c>
      <c r="B42" s="404" t="s">
        <v>181</v>
      </c>
      <c r="C42" s="440">
        <v>4864891</v>
      </c>
      <c r="D42" s="113" t="s">
        <v>12</v>
      </c>
      <c r="E42" s="126" t="s">
        <v>366</v>
      </c>
      <c r="F42" s="451">
        <v>-1000</v>
      </c>
      <c r="G42" s="461">
        <v>994536</v>
      </c>
      <c r="H42" s="460">
        <v>994536</v>
      </c>
      <c r="I42" s="463">
        <f t="shared" si="2"/>
        <v>0</v>
      </c>
      <c r="J42" s="463">
        <f t="shared" si="3"/>
        <v>0</v>
      </c>
      <c r="K42" s="463">
        <f t="shared" si="0"/>
        <v>0</v>
      </c>
      <c r="L42" s="464">
        <v>979843</v>
      </c>
      <c r="M42" s="460">
        <v>982693</v>
      </c>
      <c r="N42" s="463">
        <f t="shared" si="4"/>
        <v>-2850</v>
      </c>
      <c r="O42" s="463">
        <f t="shared" si="5"/>
        <v>2850000</v>
      </c>
      <c r="P42" s="463">
        <f t="shared" si="1"/>
        <v>2.85</v>
      </c>
      <c r="Q42" s="450"/>
    </row>
    <row r="43" spans="1:17" ht="18" customHeight="1">
      <c r="A43" s="371">
        <v>28</v>
      </c>
      <c r="B43" s="439" t="s">
        <v>182</v>
      </c>
      <c r="C43" s="440">
        <v>4864906</v>
      </c>
      <c r="D43" s="165" t="s">
        <v>12</v>
      </c>
      <c r="E43" s="126" t="s">
        <v>366</v>
      </c>
      <c r="F43" s="451">
        <v>-1000</v>
      </c>
      <c r="G43" s="461">
        <v>999645</v>
      </c>
      <c r="H43" s="460">
        <v>999645</v>
      </c>
      <c r="I43" s="463">
        <f t="shared" si="2"/>
        <v>0</v>
      </c>
      <c r="J43" s="463">
        <f t="shared" si="3"/>
        <v>0</v>
      </c>
      <c r="K43" s="463">
        <f t="shared" si="0"/>
        <v>0</v>
      </c>
      <c r="L43" s="464">
        <v>975740</v>
      </c>
      <c r="M43" s="460">
        <v>978373</v>
      </c>
      <c r="N43" s="463">
        <f t="shared" si="4"/>
        <v>-2633</v>
      </c>
      <c r="O43" s="463">
        <f t="shared" si="5"/>
        <v>2633000</v>
      </c>
      <c r="P43" s="463">
        <f t="shared" si="1"/>
        <v>2.633</v>
      </c>
      <c r="Q43" s="450"/>
    </row>
    <row r="44" spans="1:17" ht="18" customHeight="1" thickBot="1">
      <c r="A44" s="371">
        <v>29</v>
      </c>
      <c r="B44" s="439" t="s">
        <v>183</v>
      </c>
      <c r="C44" s="440">
        <v>4864907</v>
      </c>
      <c r="D44" s="165" t="s">
        <v>12</v>
      </c>
      <c r="E44" s="126" t="s">
        <v>366</v>
      </c>
      <c r="F44" s="451">
        <v>-1000</v>
      </c>
      <c r="G44" s="461">
        <v>999082</v>
      </c>
      <c r="H44" s="460">
        <v>999082</v>
      </c>
      <c r="I44" s="463">
        <f t="shared" si="2"/>
        <v>0</v>
      </c>
      <c r="J44" s="463">
        <f t="shared" si="3"/>
        <v>0</v>
      </c>
      <c r="K44" s="463">
        <f t="shared" si="0"/>
        <v>0</v>
      </c>
      <c r="L44" s="464">
        <v>974788</v>
      </c>
      <c r="M44" s="460">
        <v>977553</v>
      </c>
      <c r="N44" s="463">
        <f t="shared" si="4"/>
        <v>-2765</v>
      </c>
      <c r="O44" s="463">
        <f t="shared" si="5"/>
        <v>2765000</v>
      </c>
      <c r="P44" s="463">
        <f t="shared" si="1"/>
        <v>2.765</v>
      </c>
      <c r="Q44" s="450"/>
    </row>
    <row r="45" spans="1:17" ht="18" customHeight="1" thickTop="1">
      <c r="A45" s="401"/>
      <c r="B45" s="442"/>
      <c r="C45" s="443"/>
      <c r="D45" s="353"/>
      <c r="E45" s="354"/>
      <c r="F45" s="452"/>
      <c r="G45" s="468"/>
      <c r="H45" s="470"/>
      <c r="I45" s="469"/>
      <c r="J45" s="469"/>
      <c r="K45" s="469"/>
      <c r="L45" s="469"/>
      <c r="M45" s="470"/>
      <c r="N45" s="469"/>
      <c r="O45" s="469"/>
      <c r="P45" s="469"/>
      <c r="Q45" s="26"/>
    </row>
    <row r="46" spans="1:17" ht="18" customHeight="1" thickBot="1">
      <c r="A46" s="444" t="s">
        <v>355</v>
      </c>
      <c r="B46" s="445"/>
      <c r="C46" s="446"/>
      <c r="D46" s="355"/>
      <c r="E46" s="356"/>
      <c r="F46" s="453"/>
      <c r="G46" s="471"/>
      <c r="H46" s="474"/>
      <c r="I46" s="473"/>
      <c r="J46" s="473"/>
      <c r="K46" s="473"/>
      <c r="L46" s="473"/>
      <c r="M46" s="474"/>
      <c r="N46" s="473"/>
      <c r="O46" s="473"/>
      <c r="P46" s="473"/>
      <c r="Q46" s="348" t="str">
        <f>NDPL!$Q$1</f>
        <v>APRIL-10</v>
      </c>
    </row>
    <row r="47" spans="1:17" ht="18" customHeight="1" thickTop="1">
      <c r="A47" s="399"/>
      <c r="B47" s="402" t="s">
        <v>184</v>
      </c>
      <c r="C47" s="440"/>
      <c r="D47" s="113"/>
      <c r="E47" s="113"/>
      <c r="F47" s="451"/>
      <c r="G47" s="461"/>
      <c r="H47" s="463"/>
      <c r="I47" s="463"/>
      <c r="J47" s="463"/>
      <c r="K47" s="463"/>
      <c r="L47" s="464"/>
      <c r="M47" s="463"/>
      <c r="N47" s="463"/>
      <c r="O47" s="463"/>
      <c r="P47" s="463"/>
      <c r="Q47" s="204"/>
    </row>
    <row r="48" spans="1:17" ht="18" customHeight="1">
      <c r="A48" s="371">
        <v>30</v>
      </c>
      <c r="B48" s="439" t="s">
        <v>15</v>
      </c>
      <c r="C48" s="440">
        <v>4864988</v>
      </c>
      <c r="D48" s="165" t="s">
        <v>12</v>
      </c>
      <c r="E48" s="126" t="s">
        <v>366</v>
      </c>
      <c r="F48" s="451">
        <v>-1000</v>
      </c>
      <c r="G48" s="461">
        <v>584</v>
      </c>
      <c r="H48" s="460">
        <v>577</v>
      </c>
      <c r="I48" s="463">
        <f t="shared" si="2"/>
        <v>7</v>
      </c>
      <c r="J48" s="463">
        <f t="shared" si="3"/>
        <v>-7000</v>
      </c>
      <c r="K48" s="463">
        <f t="shared" si="0"/>
        <v>-0.007</v>
      </c>
      <c r="L48" s="464">
        <v>987490</v>
      </c>
      <c r="M48" s="460">
        <v>989118</v>
      </c>
      <c r="N48" s="463">
        <f t="shared" si="4"/>
        <v>-1628</v>
      </c>
      <c r="O48" s="463">
        <f t="shared" si="5"/>
        <v>1628000</v>
      </c>
      <c r="P48" s="463">
        <f t="shared" si="1"/>
        <v>1.628</v>
      </c>
      <c r="Q48" s="204"/>
    </row>
    <row r="49" spans="1:17" ht="18" customHeight="1">
      <c r="A49" s="371">
        <v>31</v>
      </c>
      <c r="B49" s="439" t="s">
        <v>16</v>
      </c>
      <c r="C49" s="440">
        <v>4864989</v>
      </c>
      <c r="D49" s="165" t="s">
        <v>12</v>
      </c>
      <c r="E49" s="126" t="s">
        <v>366</v>
      </c>
      <c r="F49" s="451">
        <v>-1000</v>
      </c>
      <c r="G49" s="461">
        <v>1799</v>
      </c>
      <c r="H49" s="460">
        <v>1695</v>
      </c>
      <c r="I49" s="463">
        <f t="shared" si="2"/>
        <v>104</v>
      </c>
      <c r="J49" s="463">
        <f t="shared" si="3"/>
        <v>-104000</v>
      </c>
      <c r="K49" s="463">
        <f t="shared" si="0"/>
        <v>-0.104</v>
      </c>
      <c r="L49" s="464">
        <v>3245</v>
      </c>
      <c r="M49" s="460">
        <v>4842</v>
      </c>
      <c r="N49" s="463">
        <f t="shared" si="4"/>
        <v>-1597</v>
      </c>
      <c r="O49" s="463">
        <f t="shared" si="5"/>
        <v>1597000</v>
      </c>
      <c r="P49" s="463">
        <f t="shared" si="1"/>
        <v>1.597</v>
      </c>
      <c r="Q49" s="204"/>
    </row>
    <row r="50" spans="1:17" ht="18" customHeight="1">
      <c r="A50" s="371">
        <v>32</v>
      </c>
      <c r="B50" s="439" t="s">
        <v>17</v>
      </c>
      <c r="C50" s="440">
        <v>4864979</v>
      </c>
      <c r="D50" s="165" t="s">
        <v>12</v>
      </c>
      <c r="E50" s="126" t="s">
        <v>366</v>
      </c>
      <c r="F50" s="451">
        <v>-1000</v>
      </c>
      <c r="G50" s="461">
        <v>989139</v>
      </c>
      <c r="H50" s="460">
        <v>989081</v>
      </c>
      <c r="I50" s="463">
        <f t="shared" si="2"/>
        <v>58</v>
      </c>
      <c r="J50" s="463">
        <f t="shared" si="3"/>
        <v>-58000</v>
      </c>
      <c r="K50" s="463">
        <f t="shared" si="0"/>
        <v>-0.058</v>
      </c>
      <c r="L50" s="464">
        <v>982202</v>
      </c>
      <c r="M50" s="460">
        <v>982386</v>
      </c>
      <c r="N50" s="463">
        <f t="shared" si="4"/>
        <v>-184</v>
      </c>
      <c r="O50" s="463">
        <f t="shared" si="5"/>
        <v>184000</v>
      </c>
      <c r="P50" s="463">
        <f t="shared" si="1"/>
        <v>0.184</v>
      </c>
      <c r="Q50" s="204"/>
    </row>
    <row r="51" spans="1:17" ht="18" customHeight="1">
      <c r="A51" s="371"/>
      <c r="B51" s="441" t="s">
        <v>185</v>
      </c>
      <c r="C51" s="440"/>
      <c r="D51" s="165"/>
      <c r="E51" s="165"/>
      <c r="F51" s="451"/>
      <c r="G51" s="461"/>
      <c r="H51" s="463"/>
      <c r="I51" s="463"/>
      <c r="J51" s="463"/>
      <c r="K51" s="463"/>
      <c r="L51" s="464"/>
      <c r="M51" s="463"/>
      <c r="N51" s="463"/>
      <c r="O51" s="463"/>
      <c r="P51" s="463"/>
      <c r="Q51" s="204"/>
    </row>
    <row r="52" spans="1:17" ht="18" customHeight="1">
      <c r="A52" s="371">
        <v>33</v>
      </c>
      <c r="B52" s="439" t="s">
        <v>15</v>
      </c>
      <c r="C52" s="440">
        <v>4864966</v>
      </c>
      <c r="D52" s="165" t="s">
        <v>12</v>
      </c>
      <c r="E52" s="126" t="s">
        <v>366</v>
      </c>
      <c r="F52" s="451">
        <v>-1000</v>
      </c>
      <c r="G52" s="461">
        <v>999701</v>
      </c>
      <c r="H52" s="460">
        <v>999696</v>
      </c>
      <c r="I52" s="463">
        <f t="shared" si="2"/>
        <v>5</v>
      </c>
      <c r="J52" s="463">
        <f t="shared" si="3"/>
        <v>-5000</v>
      </c>
      <c r="K52" s="463">
        <f t="shared" si="0"/>
        <v>-0.005</v>
      </c>
      <c r="L52" s="467">
        <v>965648</v>
      </c>
      <c r="M52" s="460">
        <v>969879</v>
      </c>
      <c r="N52" s="463">
        <f t="shared" si="4"/>
        <v>-4231</v>
      </c>
      <c r="O52" s="463">
        <f t="shared" si="5"/>
        <v>4231000</v>
      </c>
      <c r="P52" s="463">
        <f t="shared" si="1"/>
        <v>4.231</v>
      </c>
      <c r="Q52" s="204"/>
    </row>
    <row r="53" spans="1:17" ht="18" customHeight="1">
      <c r="A53" s="371">
        <v>34</v>
      </c>
      <c r="B53" s="439" t="s">
        <v>16</v>
      </c>
      <c r="C53" s="440">
        <v>4864967</v>
      </c>
      <c r="D53" s="165" t="s">
        <v>12</v>
      </c>
      <c r="E53" s="126" t="s">
        <v>366</v>
      </c>
      <c r="F53" s="451">
        <v>-1000</v>
      </c>
      <c r="G53" s="461">
        <v>2802</v>
      </c>
      <c r="H53" s="460">
        <v>2118</v>
      </c>
      <c r="I53" s="463">
        <f t="shared" si="2"/>
        <v>684</v>
      </c>
      <c r="J53" s="463">
        <f t="shared" si="3"/>
        <v>-684000</v>
      </c>
      <c r="K53" s="463">
        <f t="shared" si="0"/>
        <v>-0.684</v>
      </c>
      <c r="L53" s="467">
        <v>976093</v>
      </c>
      <c r="M53" s="460">
        <v>978276</v>
      </c>
      <c r="N53" s="463">
        <f t="shared" si="4"/>
        <v>-2183</v>
      </c>
      <c r="O53" s="463">
        <f t="shared" si="5"/>
        <v>2183000</v>
      </c>
      <c r="P53" s="463">
        <f t="shared" si="1"/>
        <v>2.183</v>
      </c>
      <c r="Q53" s="204"/>
    </row>
    <row r="54" spans="1:17" ht="18" customHeight="1">
      <c r="A54" s="371">
        <v>35</v>
      </c>
      <c r="B54" s="439" t="s">
        <v>17</v>
      </c>
      <c r="C54" s="440">
        <v>4865048</v>
      </c>
      <c r="D54" s="165" t="s">
        <v>12</v>
      </c>
      <c r="E54" s="126" t="s">
        <v>366</v>
      </c>
      <c r="F54" s="451">
        <v>-1000</v>
      </c>
      <c r="G54" s="461">
        <v>999876</v>
      </c>
      <c r="H54" s="460">
        <v>999865</v>
      </c>
      <c r="I54" s="463">
        <f t="shared" si="2"/>
        <v>11</v>
      </c>
      <c r="J54" s="463">
        <f t="shared" si="3"/>
        <v>-11000</v>
      </c>
      <c r="K54" s="463">
        <f t="shared" si="0"/>
        <v>-0.011</v>
      </c>
      <c r="L54" s="467">
        <v>982784</v>
      </c>
      <c r="M54" s="460">
        <v>986081</v>
      </c>
      <c r="N54" s="463">
        <f t="shared" si="4"/>
        <v>-3297</v>
      </c>
      <c r="O54" s="463">
        <f t="shared" si="5"/>
        <v>3297000</v>
      </c>
      <c r="P54" s="463">
        <f t="shared" si="1"/>
        <v>3.297</v>
      </c>
      <c r="Q54" s="204"/>
    </row>
    <row r="55" spans="1:17" ht="18" customHeight="1">
      <c r="A55" s="371"/>
      <c r="B55" s="402" t="s">
        <v>110</v>
      </c>
      <c r="C55" s="440"/>
      <c r="D55" s="113"/>
      <c r="E55" s="113"/>
      <c r="F55" s="451"/>
      <c r="G55" s="461"/>
      <c r="H55" s="463"/>
      <c r="I55" s="463"/>
      <c r="J55" s="463"/>
      <c r="K55" s="463"/>
      <c r="L55" s="464"/>
      <c r="M55" s="463"/>
      <c r="N55" s="463"/>
      <c r="O55" s="463"/>
      <c r="P55" s="463"/>
      <c r="Q55" s="204"/>
    </row>
    <row r="56" spans="1:17" ht="18" customHeight="1">
      <c r="A56" s="371">
        <v>36</v>
      </c>
      <c r="B56" s="439" t="s">
        <v>122</v>
      </c>
      <c r="C56" s="440">
        <v>4864951</v>
      </c>
      <c r="D56" s="165" t="s">
        <v>12</v>
      </c>
      <c r="E56" s="126" t="s">
        <v>366</v>
      </c>
      <c r="F56" s="451">
        <v>1000</v>
      </c>
      <c r="G56" s="461">
        <v>999977</v>
      </c>
      <c r="H56" s="488">
        <v>999978</v>
      </c>
      <c r="I56" s="463">
        <f t="shared" si="2"/>
        <v>-1</v>
      </c>
      <c r="J56" s="463">
        <f t="shared" si="3"/>
        <v>-1000</v>
      </c>
      <c r="K56" s="463">
        <f t="shared" si="0"/>
        <v>-0.001</v>
      </c>
      <c r="L56" s="467">
        <v>33454</v>
      </c>
      <c r="M56" s="460">
        <v>33091</v>
      </c>
      <c r="N56" s="463">
        <f t="shared" si="4"/>
        <v>363</v>
      </c>
      <c r="O56" s="463">
        <f t="shared" si="5"/>
        <v>363000</v>
      </c>
      <c r="P56" s="463">
        <f t="shared" si="1"/>
        <v>0.363</v>
      </c>
      <c r="Q56" s="204"/>
    </row>
    <row r="57" spans="1:17" ht="18" customHeight="1">
      <c r="A57" s="371">
        <v>37</v>
      </c>
      <c r="B57" s="439" t="s">
        <v>123</v>
      </c>
      <c r="C57" s="440">
        <v>4864952</v>
      </c>
      <c r="D57" s="165" t="s">
        <v>12</v>
      </c>
      <c r="E57" s="126" t="s">
        <v>366</v>
      </c>
      <c r="F57" s="451">
        <v>1000</v>
      </c>
      <c r="G57" s="461">
        <v>999910</v>
      </c>
      <c r="H57" s="488">
        <v>999911</v>
      </c>
      <c r="I57" s="463">
        <f t="shared" si="2"/>
        <v>-1</v>
      </c>
      <c r="J57" s="463">
        <f t="shared" si="3"/>
        <v>-1000</v>
      </c>
      <c r="K57" s="463">
        <f t="shared" si="0"/>
        <v>-0.001</v>
      </c>
      <c r="L57" s="467">
        <v>21585</v>
      </c>
      <c r="M57" s="460">
        <v>21402</v>
      </c>
      <c r="N57" s="463">
        <f t="shared" si="4"/>
        <v>183</v>
      </c>
      <c r="O57" s="463">
        <f t="shared" si="5"/>
        <v>183000</v>
      </c>
      <c r="P57" s="463">
        <f t="shared" si="1"/>
        <v>0.183</v>
      </c>
      <c r="Q57" s="204"/>
    </row>
    <row r="58" spans="1:17" ht="18" customHeight="1">
      <c r="A58" s="371"/>
      <c r="B58" s="402"/>
      <c r="C58" s="440"/>
      <c r="D58" s="113"/>
      <c r="E58" s="113"/>
      <c r="F58" s="451"/>
      <c r="G58" s="461"/>
      <c r="H58" s="463"/>
      <c r="I58" s="463"/>
      <c r="J58" s="463"/>
      <c r="K58" s="463"/>
      <c r="L58" s="464"/>
      <c r="M58" s="463"/>
      <c r="N58" s="463"/>
      <c r="O58" s="463"/>
      <c r="P58" s="463"/>
      <c r="Q58" s="204"/>
    </row>
    <row r="59" spans="1:17" ht="18" customHeight="1">
      <c r="A59" s="371"/>
      <c r="B59" s="441" t="s">
        <v>186</v>
      </c>
      <c r="C59" s="440"/>
      <c r="D59" s="165"/>
      <c r="E59" s="165"/>
      <c r="F59" s="451"/>
      <c r="G59" s="461"/>
      <c r="H59" s="463"/>
      <c r="I59" s="463"/>
      <c r="J59" s="463"/>
      <c r="K59" s="463"/>
      <c r="L59" s="464"/>
      <c r="M59" s="463"/>
      <c r="N59" s="463"/>
      <c r="O59" s="463"/>
      <c r="P59" s="463"/>
      <c r="Q59" s="204"/>
    </row>
    <row r="60" spans="1:17" ht="18" customHeight="1">
      <c r="A60" s="371">
        <v>38</v>
      </c>
      <c r="B60" s="439" t="s">
        <v>40</v>
      </c>
      <c r="C60" s="440">
        <v>4864990</v>
      </c>
      <c r="D60" s="165" t="s">
        <v>12</v>
      </c>
      <c r="E60" s="126" t="s">
        <v>366</v>
      </c>
      <c r="F60" s="451">
        <v>-1000</v>
      </c>
      <c r="G60" s="461">
        <v>709</v>
      </c>
      <c r="H60" s="463">
        <v>709</v>
      </c>
      <c r="I60" s="463">
        <f t="shared" si="2"/>
        <v>0</v>
      </c>
      <c r="J60" s="463">
        <f t="shared" si="3"/>
        <v>0</v>
      </c>
      <c r="K60" s="463">
        <f t="shared" si="0"/>
        <v>0</v>
      </c>
      <c r="L60" s="467">
        <v>985331</v>
      </c>
      <c r="M60" s="460">
        <v>990788</v>
      </c>
      <c r="N60" s="463">
        <f t="shared" si="4"/>
        <v>-5457</v>
      </c>
      <c r="O60" s="463">
        <f t="shared" si="5"/>
        <v>5457000</v>
      </c>
      <c r="P60" s="463">
        <f t="shared" si="1"/>
        <v>5.457</v>
      </c>
      <c r="Q60" s="204"/>
    </row>
    <row r="61" spans="1:17" ht="18" customHeight="1">
      <c r="A61" s="371">
        <v>39</v>
      </c>
      <c r="B61" s="439" t="s">
        <v>187</v>
      </c>
      <c r="C61" s="440">
        <v>4864991</v>
      </c>
      <c r="D61" s="165" t="s">
        <v>12</v>
      </c>
      <c r="E61" s="126" t="s">
        <v>366</v>
      </c>
      <c r="F61" s="451">
        <v>-1000</v>
      </c>
      <c r="G61" s="461">
        <v>310</v>
      </c>
      <c r="H61" s="460">
        <v>310</v>
      </c>
      <c r="I61" s="463">
        <f t="shared" si="2"/>
        <v>0</v>
      </c>
      <c r="J61" s="463">
        <f t="shared" si="3"/>
        <v>0</v>
      </c>
      <c r="K61" s="463">
        <f t="shared" si="0"/>
        <v>0</v>
      </c>
      <c r="L61" s="464">
        <v>982469</v>
      </c>
      <c r="M61" s="460">
        <v>982821</v>
      </c>
      <c r="N61" s="463">
        <f t="shared" si="4"/>
        <v>-352</v>
      </c>
      <c r="O61" s="463">
        <f t="shared" si="5"/>
        <v>352000</v>
      </c>
      <c r="P61" s="463">
        <f t="shared" si="1"/>
        <v>0.352</v>
      </c>
      <c r="Q61" s="204"/>
    </row>
    <row r="62" spans="1:17" ht="18" customHeight="1">
      <c r="A62" s="371"/>
      <c r="B62" s="447" t="s">
        <v>28</v>
      </c>
      <c r="C62" s="405"/>
      <c r="D62" s="63"/>
      <c r="E62" s="63"/>
      <c r="F62" s="454"/>
      <c r="G62" s="461"/>
      <c r="H62" s="463"/>
      <c r="I62" s="463"/>
      <c r="J62" s="463"/>
      <c r="K62" s="463"/>
      <c r="L62" s="464"/>
      <c r="M62" s="463"/>
      <c r="N62" s="463"/>
      <c r="O62" s="463"/>
      <c r="P62" s="463"/>
      <c r="Q62" s="204"/>
    </row>
    <row r="63" spans="1:17" ht="18" customHeight="1">
      <c r="A63" s="371">
        <v>40</v>
      </c>
      <c r="B63" s="117" t="s">
        <v>86</v>
      </c>
      <c r="C63" s="405">
        <v>4865092</v>
      </c>
      <c r="D63" s="63" t="s">
        <v>12</v>
      </c>
      <c r="E63" s="126" t="s">
        <v>366</v>
      </c>
      <c r="F63" s="454">
        <v>100</v>
      </c>
      <c r="G63" s="461">
        <v>2865</v>
      </c>
      <c r="H63" s="460">
        <v>2838</v>
      </c>
      <c r="I63" s="463">
        <f t="shared" si="2"/>
        <v>27</v>
      </c>
      <c r="J63" s="463">
        <f t="shared" si="3"/>
        <v>2700</v>
      </c>
      <c r="K63" s="463">
        <f t="shared" si="0"/>
        <v>0.0027</v>
      </c>
      <c r="L63" s="464">
        <v>5544</v>
      </c>
      <c r="M63" s="463">
        <v>5520</v>
      </c>
      <c r="N63" s="463">
        <f t="shared" si="4"/>
        <v>24</v>
      </c>
      <c r="O63" s="463">
        <f t="shared" si="5"/>
        <v>2400</v>
      </c>
      <c r="P63" s="463">
        <f t="shared" si="1"/>
        <v>0.0024</v>
      </c>
      <c r="Q63" s="204"/>
    </row>
    <row r="64" spans="1:17" ht="18" customHeight="1">
      <c r="A64" s="371"/>
      <c r="B64" s="441" t="s">
        <v>52</v>
      </c>
      <c r="C64" s="440"/>
      <c r="D64" s="165"/>
      <c r="E64" s="165"/>
      <c r="F64" s="451"/>
      <c r="G64" s="461"/>
      <c r="H64" s="463"/>
      <c r="I64" s="463"/>
      <c r="J64" s="463"/>
      <c r="K64" s="463"/>
      <c r="L64" s="464"/>
      <c r="M64" s="463"/>
      <c r="N64" s="463"/>
      <c r="O64" s="463"/>
      <c r="P64" s="463"/>
      <c r="Q64" s="204"/>
    </row>
    <row r="65" spans="1:17" ht="18" customHeight="1">
      <c r="A65" s="371">
        <v>41</v>
      </c>
      <c r="B65" s="439" t="s">
        <v>367</v>
      </c>
      <c r="C65" s="440">
        <v>4864792</v>
      </c>
      <c r="D65" s="165" t="s">
        <v>12</v>
      </c>
      <c r="E65" s="126" t="s">
        <v>366</v>
      </c>
      <c r="F65" s="451">
        <v>100</v>
      </c>
      <c r="G65" s="461">
        <v>26831</v>
      </c>
      <c r="H65" s="463">
        <v>26520</v>
      </c>
      <c r="I65" s="463">
        <f t="shared" si="2"/>
        <v>311</v>
      </c>
      <c r="J65" s="463">
        <f t="shared" si="3"/>
        <v>31100</v>
      </c>
      <c r="K65" s="463">
        <f t="shared" si="0"/>
        <v>0.0311</v>
      </c>
      <c r="L65" s="464">
        <v>119400</v>
      </c>
      <c r="M65" s="463">
        <v>117128</v>
      </c>
      <c r="N65" s="463">
        <f t="shared" si="4"/>
        <v>2272</v>
      </c>
      <c r="O65" s="463">
        <f t="shared" si="5"/>
        <v>227200</v>
      </c>
      <c r="P65" s="463">
        <f t="shared" si="1"/>
        <v>0.2272</v>
      </c>
      <c r="Q65" s="204"/>
    </row>
    <row r="66" spans="1:17" ht="18" customHeight="1">
      <c r="A66" s="448"/>
      <c r="B66" s="447" t="s">
        <v>327</v>
      </c>
      <c r="C66" s="440"/>
      <c r="D66" s="165"/>
      <c r="E66" s="165"/>
      <c r="F66" s="451"/>
      <c r="G66" s="461"/>
      <c r="H66" s="463"/>
      <c r="I66" s="463"/>
      <c r="J66" s="463"/>
      <c r="K66" s="463"/>
      <c r="L66" s="464"/>
      <c r="M66" s="463"/>
      <c r="N66" s="463"/>
      <c r="O66" s="463"/>
      <c r="P66" s="463"/>
      <c r="Q66" s="204"/>
    </row>
    <row r="67" spans="1:17" ht="18" customHeight="1">
      <c r="A67" s="371">
        <v>43</v>
      </c>
      <c r="B67" s="613" t="s">
        <v>370</v>
      </c>
      <c r="C67" s="440">
        <v>4865170</v>
      </c>
      <c r="D67" s="126" t="s">
        <v>12</v>
      </c>
      <c r="E67" s="126" t="s">
        <v>366</v>
      </c>
      <c r="F67" s="451">
        <v>1000</v>
      </c>
      <c r="G67" s="461">
        <v>0</v>
      </c>
      <c r="H67" s="463">
        <v>0</v>
      </c>
      <c r="I67" s="463">
        <f t="shared" si="2"/>
        <v>0</v>
      </c>
      <c r="J67" s="463">
        <f t="shared" si="3"/>
        <v>0</v>
      </c>
      <c r="K67" s="463">
        <f t="shared" si="0"/>
        <v>0</v>
      </c>
      <c r="L67" s="464">
        <v>999975</v>
      </c>
      <c r="M67" s="463">
        <v>999975</v>
      </c>
      <c r="N67" s="463">
        <f t="shared" si="4"/>
        <v>0</v>
      </c>
      <c r="O67" s="463">
        <f t="shared" si="5"/>
        <v>0</v>
      </c>
      <c r="P67" s="463">
        <f t="shared" si="1"/>
        <v>0</v>
      </c>
      <c r="Q67" s="204"/>
    </row>
    <row r="68" spans="1:17" ht="18" customHeight="1">
      <c r="A68" s="371"/>
      <c r="B68" s="447" t="s">
        <v>39</v>
      </c>
      <c r="C68" s="488"/>
      <c r="D68" s="522"/>
      <c r="E68" s="477"/>
      <c r="F68" s="488"/>
      <c r="G68" s="497"/>
      <c r="H68" s="498"/>
      <c r="I68" s="498"/>
      <c r="J68" s="498"/>
      <c r="K68" s="499"/>
      <c r="L68" s="497"/>
      <c r="M68" s="498"/>
      <c r="N68" s="498"/>
      <c r="O68" s="498"/>
      <c r="P68" s="499"/>
      <c r="Q68" s="204"/>
    </row>
    <row r="69" spans="1:17" ht="18" customHeight="1">
      <c r="A69" s="371">
        <v>44</v>
      </c>
      <c r="B69" s="613" t="s">
        <v>388</v>
      </c>
      <c r="C69" s="440">
        <v>4864961</v>
      </c>
      <c r="D69" s="521" t="s">
        <v>12</v>
      </c>
      <c r="E69" s="477" t="s">
        <v>366</v>
      </c>
      <c r="F69" s="488">
        <v>1000</v>
      </c>
      <c r="G69" s="497">
        <v>993141</v>
      </c>
      <c r="H69" s="498">
        <v>994255</v>
      </c>
      <c r="I69" s="498">
        <f>G69-H69</f>
        <v>-1114</v>
      </c>
      <c r="J69" s="498">
        <f>$F69*I69</f>
        <v>-1114000</v>
      </c>
      <c r="K69" s="499">
        <f>J69/1000000</f>
        <v>-1.114</v>
      </c>
      <c r="L69" s="497">
        <v>995385</v>
      </c>
      <c r="M69" s="498">
        <v>995402</v>
      </c>
      <c r="N69" s="498">
        <f>L69-M69</f>
        <v>-17</v>
      </c>
      <c r="O69" s="498">
        <f>$F69*N69</f>
        <v>-17000</v>
      </c>
      <c r="P69" s="499">
        <f>O69/1000000</f>
        <v>-0.017</v>
      </c>
      <c r="Q69" s="204"/>
    </row>
    <row r="70" spans="1:17" ht="18" customHeight="1" thickBot="1">
      <c r="A70" s="127"/>
      <c r="B70" s="359"/>
      <c r="C70" s="267"/>
      <c r="D70" s="356"/>
      <c r="E70" s="356"/>
      <c r="F70" s="455"/>
      <c r="G70" s="475"/>
      <c r="H70" s="472"/>
      <c r="I70" s="473"/>
      <c r="J70" s="473"/>
      <c r="K70" s="473"/>
      <c r="L70" s="476"/>
      <c r="M70" s="473"/>
      <c r="N70" s="473"/>
      <c r="O70" s="473"/>
      <c r="P70" s="473"/>
      <c r="Q70" s="205"/>
    </row>
    <row r="71" spans="3:16" ht="17.25" thickTop="1">
      <c r="C71" s="99"/>
      <c r="D71" s="99"/>
      <c r="E71" s="99"/>
      <c r="F71" s="456"/>
      <c r="L71" s="18"/>
      <c r="M71" s="18"/>
      <c r="N71" s="18"/>
      <c r="O71" s="18"/>
      <c r="P71" s="18"/>
    </row>
    <row r="72" spans="1:16" ht="20.25">
      <c r="A72" s="258" t="s">
        <v>332</v>
      </c>
      <c r="C72" s="66"/>
      <c r="D72" s="99"/>
      <c r="E72" s="99"/>
      <c r="F72" s="456"/>
      <c r="K72" s="266">
        <f>SUM(K8:K70)-K17</f>
        <v>-2.8576</v>
      </c>
      <c r="L72" s="100"/>
      <c r="M72" s="100"/>
      <c r="N72" s="100"/>
      <c r="O72" s="100"/>
      <c r="P72" s="266">
        <f>SUM(P8:P70)-P17</f>
        <v>43.6194</v>
      </c>
    </row>
    <row r="73" spans="3:16" ht="16.5">
      <c r="C73" s="99"/>
      <c r="D73" s="99"/>
      <c r="E73" s="99"/>
      <c r="F73" s="456"/>
      <c r="L73" s="18"/>
      <c r="M73" s="18"/>
      <c r="N73" s="18"/>
      <c r="O73" s="18"/>
      <c r="P73" s="18"/>
    </row>
    <row r="74" spans="3:16" ht="16.5">
      <c r="C74" s="99"/>
      <c r="D74" s="99"/>
      <c r="E74" s="99"/>
      <c r="F74" s="456"/>
      <c r="L74" s="18"/>
      <c r="M74" s="18"/>
      <c r="N74" s="18"/>
      <c r="O74" s="18"/>
      <c r="P74" s="18"/>
    </row>
    <row r="75" spans="1:17" ht="24" thickBot="1">
      <c r="A75" s="577" t="s">
        <v>207</v>
      </c>
      <c r="C75" s="99"/>
      <c r="D75" s="99"/>
      <c r="E75" s="99"/>
      <c r="F75" s="456"/>
      <c r="G75" s="20"/>
      <c r="H75" s="20"/>
      <c r="I75" s="615" t="s">
        <v>384</v>
      </c>
      <c r="J75" s="20"/>
      <c r="K75" s="20"/>
      <c r="L75" s="20"/>
      <c r="M75" s="20"/>
      <c r="N75" s="615" t="s">
        <v>385</v>
      </c>
      <c r="O75" s="20"/>
      <c r="P75" s="20"/>
      <c r="Q75" s="347" t="str">
        <f>NDPL!$Q$1</f>
        <v>APRIL-10</v>
      </c>
    </row>
    <row r="76" spans="1:17" ht="39.75" thickBot="1" thickTop="1">
      <c r="A76" s="39" t="s">
        <v>7</v>
      </c>
      <c r="B76" s="36" t="s">
        <v>8</v>
      </c>
      <c r="C76" s="37" t="s">
        <v>1</v>
      </c>
      <c r="D76" s="37" t="s">
        <v>2</v>
      </c>
      <c r="E76" s="37" t="s">
        <v>3</v>
      </c>
      <c r="F76" s="457" t="s">
        <v>9</v>
      </c>
      <c r="G76" s="39" t="str">
        <f>NDPL!G5</f>
        <v>FINAL READING 01/05/10</v>
      </c>
      <c r="H76" s="37" t="str">
        <f>NDPL!H5</f>
        <v>INTIAL READING 01/04/10</v>
      </c>
      <c r="I76" s="37" t="s">
        <v>4</v>
      </c>
      <c r="J76" s="37" t="s">
        <v>5</v>
      </c>
      <c r="K76" s="37" t="s">
        <v>6</v>
      </c>
      <c r="L76" s="39" t="str">
        <f>NDPL!G5</f>
        <v>FINAL READING 01/05/10</v>
      </c>
      <c r="M76" s="37" t="str">
        <f>NDPL!H5</f>
        <v>INTIAL READING 01/04/10</v>
      </c>
      <c r="N76" s="37" t="s">
        <v>4</v>
      </c>
      <c r="O76" s="37" t="s">
        <v>5</v>
      </c>
      <c r="P76" s="37" t="s">
        <v>6</v>
      </c>
      <c r="Q76" s="38" t="s">
        <v>328</v>
      </c>
    </row>
    <row r="77" spans="3:16" ht="18" thickBot="1" thickTop="1">
      <c r="C77" s="99"/>
      <c r="D77" s="99"/>
      <c r="E77" s="99"/>
      <c r="F77" s="456"/>
      <c r="L77" s="18"/>
      <c r="M77" s="18"/>
      <c r="N77" s="18"/>
      <c r="O77" s="18"/>
      <c r="P77" s="18"/>
    </row>
    <row r="78" spans="1:17" ht="18" customHeight="1" thickTop="1">
      <c r="A78" s="531"/>
      <c r="B78" s="532" t="s">
        <v>188</v>
      </c>
      <c r="C78" s="468"/>
      <c r="D78" s="123"/>
      <c r="E78" s="123"/>
      <c r="F78" s="458"/>
      <c r="G78" s="62"/>
      <c r="H78" s="26"/>
      <c r="I78" s="26"/>
      <c r="J78" s="26"/>
      <c r="K78" s="34"/>
      <c r="L78" s="112"/>
      <c r="M78" s="27"/>
      <c r="N78" s="27"/>
      <c r="O78" s="27"/>
      <c r="P78" s="28"/>
      <c r="Q78" s="203"/>
    </row>
    <row r="79" spans="1:17" ht="18" customHeight="1">
      <c r="A79" s="467">
        <v>1</v>
      </c>
      <c r="B79" s="533" t="s">
        <v>189</v>
      </c>
      <c r="C79" s="488">
        <v>4865143</v>
      </c>
      <c r="D79" s="165" t="s">
        <v>12</v>
      </c>
      <c r="E79" s="126" t="s">
        <v>366</v>
      </c>
      <c r="F79" s="451">
        <v>100</v>
      </c>
      <c r="G79" s="449">
        <v>996592</v>
      </c>
      <c r="H79" s="429">
        <v>996592</v>
      </c>
      <c r="I79" s="429">
        <f>G79-H79</f>
        <v>0</v>
      </c>
      <c r="J79" s="429">
        <f>$F79*I79</f>
        <v>0</v>
      </c>
      <c r="K79" s="429">
        <f aca="true" t="shared" si="6" ref="K79:K126">J79/1000000</f>
        <v>0</v>
      </c>
      <c r="L79" s="377">
        <v>883083</v>
      </c>
      <c r="M79" s="429">
        <v>883011</v>
      </c>
      <c r="N79" s="429">
        <f>L79-M79</f>
        <v>72</v>
      </c>
      <c r="O79" s="429">
        <f>$F79*N79</f>
        <v>7200</v>
      </c>
      <c r="P79" s="429">
        <f aca="true" t="shared" si="7" ref="P79:P126">O79/1000000</f>
        <v>0.0072</v>
      </c>
      <c r="Q79" s="450"/>
    </row>
    <row r="80" spans="1:17" ht="18" customHeight="1">
      <c r="A80" s="467"/>
      <c r="B80" s="534" t="s">
        <v>46</v>
      </c>
      <c r="C80" s="488"/>
      <c r="D80" s="165"/>
      <c r="E80" s="165"/>
      <c r="F80" s="451"/>
      <c r="G80" s="449"/>
      <c r="H80" s="429"/>
      <c r="I80" s="429"/>
      <c r="J80" s="429"/>
      <c r="K80" s="429"/>
      <c r="L80" s="377"/>
      <c r="M80" s="429"/>
      <c r="N80" s="429"/>
      <c r="O80" s="429"/>
      <c r="P80" s="429"/>
      <c r="Q80" s="450"/>
    </row>
    <row r="81" spans="1:17" ht="18" customHeight="1">
      <c r="A81" s="467"/>
      <c r="B81" s="534" t="s">
        <v>125</v>
      </c>
      <c r="C81" s="488"/>
      <c r="D81" s="165"/>
      <c r="E81" s="165"/>
      <c r="F81" s="451"/>
      <c r="G81" s="449"/>
      <c r="H81" s="429"/>
      <c r="I81" s="429"/>
      <c r="J81" s="429"/>
      <c r="K81" s="429"/>
      <c r="L81" s="377"/>
      <c r="M81" s="429"/>
      <c r="N81" s="429"/>
      <c r="O81" s="429"/>
      <c r="P81" s="429"/>
      <c r="Q81" s="450"/>
    </row>
    <row r="82" spans="1:17" ht="18" customHeight="1">
      <c r="A82" s="467">
        <v>2</v>
      </c>
      <c r="B82" s="533" t="s">
        <v>126</v>
      </c>
      <c r="C82" s="488">
        <v>4865134</v>
      </c>
      <c r="D82" s="165" t="s">
        <v>12</v>
      </c>
      <c r="E82" s="126" t="s">
        <v>366</v>
      </c>
      <c r="F82" s="451">
        <v>-100</v>
      </c>
      <c r="G82" s="449">
        <v>38048</v>
      </c>
      <c r="H82" s="429">
        <v>27720</v>
      </c>
      <c r="I82" s="429">
        <f aca="true" t="shared" si="8" ref="I82:I126">G82-H82</f>
        <v>10328</v>
      </c>
      <c r="J82" s="429">
        <f aca="true" t="shared" si="9" ref="J82:J126">$F82*I82</f>
        <v>-1032800</v>
      </c>
      <c r="K82" s="429">
        <f t="shared" si="6"/>
        <v>-1.0328</v>
      </c>
      <c r="L82" s="377">
        <v>1633</v>
      </c>
      <c r="M82" s="429">
        <v>1634</v>
      </c>
      <c r="N82" s="429">
        <f aca="true" t="shared" si="10" ref="N82:N126">L82-M82</f>
        <v>-1</v>
      </c>
      <c r="O82" s="429">
        <f aca="true" t="shared" si="11" ref="O82:O126">$F82*N82</f>
        <v>100</v>
      </c>
      <c r="P82" s="429">
        <f t="shared" si="7"/>
        <v>0.0001</v>
      </c>
      <c r="Q82" s="450"/>
    </row>
    <row r="83" spans="1:17" ht="18" customHeight="1">
      <c r="A83" s="467">
        <v>3</v>
      </c>
      <c r="B83" s="465" t="s">
        <v>127</v>
      </c>
      <c r="C83" s="488">
        <v>4865135</v>
      </c>
      <c r="D83" s="113" t="s">
        <v>12</v>
      </c>
      <c r="E83" s="126" t="s">
        <v>366</v>
      </c>
      <c r="F83" s="451">
        <v>-100</v>
      </c>
      <c r="G83" s="449">
        <v>992261</v>
      </c>
      <c r="H83" s="429">
        <v>981520</v>
      </c>
      <c r="I83" s="429">
        <f t="shared" si="8"/>
        <v>10741</v>
      </c>
      <c r="J83" s="429">
        <f t="shared" si="9"/>
        <v>-1074100</v>
      </c>
      <c r="K83" s="429">
        <f t="shared" si="6"/>
        <v>-1.0741</v>
      </c>
      <c r="L83" s="377">
        <v>999327</v>
      </c>
      <c r="M83" s="429">
        <v>999315</v>
      </c>
      <c r="N83" s="429">
        <f t="shared" si="10"/>
        <v>12</v>
      </c>
      <c r="O83" s="429">
        <f t="shared" si="11"/>
        <v>-1200</v>
      </c>
      <c r="P83" s="429">
        <f t="shared" si="7"/>
        <v>-0.0012</v>
      </c>
      <c r="Q83" s="450"/>
    </row>
    <row r="84" spans="1:17" ht="18" customHeight="1">
      <c r="A84" s="467">
        <v>4</v>
      </c>
      <c r="B84" s="533" t="s">
        <v>190</v>
      </c>
      <c r="C84" s="488">
        <v>4864804</v>
      </c>
      <c r="D84" s="165" t="s">
        <v>12</v>
      </c>
      <c r="E84" s="126" t="s">
        <v>366</v>
      </c>
      <c r="F84" s="451">
        <v>-100</v>
      </c>
      <c r="G84" s="449">
        <v>368</v>
      </c>
      <c r="H84" s="403">
        <v>368</v>
      </c>
      <c r="I84" s="429">
        <f t="shared" si="8"/>
        <v>0</v>
      </c>
      <c r="J84" s="429">
        <f t="shared" si="9"/>
        <v>0</v>
      </c>
      <c r="K84" s="429">
        <f t="shared" si="6"/>
        <v>0</v>
      </c>
      <c r="L84" s="377">
        <v>999997</v>
      </c>
      <c r="M84" s="403">
        <v>999997</v>
      </c>
      <c r="N84" s="429">
        <f t="shared" si="10"/>
        <v>0</v>
      </c>
      <c r="O84" s="429">
        <f t="shared" si="11"/>
        <v>0</v>
      </c>
      <c r="P84" s="429">
        <f t="shared" si="7"/>
        <v>0</v>
      </c>
      <c r="Q84" s="450"/>
    </row>
    <row r="85" spans="1:17" ht="18" customHeight="1">
      <c r="A85" s="467">
        <v>5</v>
      </c>
      <c r="B85" s="533" t="s">
        <v>191</v>
      </c>
      <c r="C85" s="488">
        <v>4865163</v>
      </c>
      <c r="D85" s="165" t="s">
        <v>12</v>
      </c>
      <c r="E85" s="126" t="s">
        <v>366</v>
      </c>
      <c r="F85" s="451">
        <v>-100</v>
      </c>
      <c r="G85" s="449">
        <v>222</v>
      </c>
      <c r="H85" s="403">
        <v>223</v>
      </c>
      <c r="I85" s="429">
        <f t="shared" si="8"/>
        <v>-1</v>
      </c>
      <c r="J85" s="429">
        <f t="shared" si="9"/>
        <v>100</v>
      </c>
      <c r="K85" s="429">
        <f t="shared" si="6"/>
        <v>0.0001</v>
      </c>
      <c r="L85" s="371">
        <v>999997</v>
      </c>
      <c r="M85" s="403">
        <v>999997</v>
      </c>
      <c r="N85" s="429">
        <f t="shared" si="10"/>
        <v>0</v>
      </c>
      <c r="O85" s="429">
        <f t="shared" si="11"/>
        <v>0</v>
      </c>
      <c r="P85" s="429">
        <f t="shared" si="7"/>
        <v>0</v>
      </c>
      <c r="Q85" s="450"/>
    </row>
    <row r="86" spans="1:17" ht="18" customHeight="1">
      <c r="A86" s="467"/>
      <c r="B86" s="535" t="s">
        <v>192</v>
      </c>
      <c r="C86" s="488"/>
      <c r="D86" s="113"/>
      <c r="E86" s="113"/>
      <c r="F86" s="451"/>
      <c r="G86" s="449"/>
      <c r="H86" s="429"/>
      <c r="I86" s="429"/>
      <c r="J86" s="429"/>
      <c r="K86" s="429"/>
      <c r="L86" s="377"/>
      <c r="M86" s="429"/>
      <c r="N86" s="429"/>
      <c r="O86" s="429"/>
      <c r="P86" s="429"/>
      <c r="Q86" s="450"/>
    </row>
    <row r="87" spans="1:17" ht="18" customHeight="1">
      <c r="A87" s="467"/>
      <c r="B87" s="535" t="s">
        <v>115</v>
      </c>
      <c r="C87" s="488"/>
      <c r="D87" s="113"/>
      <c r="E87" s="113"/>
      <c r="F87" s="451"/>
      <c r="G87" s="449"/>
      <c r="H87" s="429"/>
      <c r="I87" s="429"/>
      <c r="J87" s="429"/>
      <c r="K87" s="429"/>
      <c r="L87" s="377"/>
      <c r="M87" s="429"/>
      <c r="N87" s="429"/>
      <c r="O87" s="429"/>
      <c r="P87" s="429"/>
      <c r="Q87" s="450"/>
    </row>
    <row r="88" spans="1:17" ht="18" customHeight="1">
      <c r="A88" s="467">
        <v>6</v>
      </c>
      <c r="B88" s="533" t="s">
        <v>193</v>
      </c>
      <c r="C88" s="488">
        <v>4865140</v>
      </c>
      <c r="D88" s="165" t="s">
        <v>12</v>
      </c>
      <c r="E88" s="126" t="s">
        <v>366</v>
      </c>
      <c r="F88" s="451">
        <v>-100</v>
      </c>
      <c r="G88" s="449">
        <v>595311</v>
      </c>
      <c r="H88" s="403">
        <v>585163</v>
      </c>
      <c r="I88" s="429">
        <f t="shared" si="8"/>
        <v>10148</v>
      </c>
      <c r="J88" s="429">
        <f t="shared" si="9"/>
        <v>-1014800</v>
      </c>
      <c r="K88" s="429">
        <f t="shared" si="6"/>
        <v>-1.0148</v>
      </c>
      <c r="L88" s="377">
        <v>42360</v>
      </c>
      <c r="M88" s="403">
        <v>42360</v>
      </c>
      <c r="N88" s="429">
        <f t="shared" si="10"/>
        <v>0</v>
      </c>
      <c r="O88" s="429">
        <f t="shared" si="11"/>
        <v>0</v>
      </c>
      <c r="P88" s="429">
        <f t="shared" si="7"/>
        <v>0</v>
      </c>
      <c r="Q88" s="450"/>
    </row>
    <row r="89" spans="1:17" ht="18" customHeight="1">
      <c r="A89" s="467">
        <v>7</v>
      </c>
      <c r="B89" s="533" t="s">
        <v>194</v>
      </c>
      <c r="C89" s="488">
        <v>4864852</v>
      </c>
      <c r="D89" s="165" t="s">
        <v>12</v>
      </c>
      <c r="E89" s="126" t="s">
        <v>366</v>
      </c>
      <c r="F89" s="451">
        <v>-1000</v>
      </c>
      <c r="G89" s="449">
        <v>999942</v>
      </c>
      <c r="H89" s="403">
        <v>999923</v>
      </c>
      <c r="I89" s="429">
        <f t="shared" si="8"/>
        <v>19</v>
      </c>
      <c r="J89" s="429">
        <f t="shared" si="9"/>
        <v>-19000</v>
      </c>
      <c r="K89" s="429">
        <f t="shared" si="6"/>
        <v>-0.019</v>
      </c>
      <c r="L89" s="377">
        <v>279</v>
      </c>
      <c r="M89" s="403">
        <v>218</v>
      </c>
      <c r="N89" s="429">
        <f t="shared" si="10"/>
        <v>61</v>
      </c>
      <c r="O89" s="429">
        <f t="shared" si="11"/>
        <v>-61000</v>
      </c>
      <c r="P89" s="429">
        <f t="shared" si="7"/>
        <v>-0.061</v>
      </c>
      <c r="Q89" s="450"/>
    </row>
    <row r="90" spans="1:17" ht="18" customHeight="1">
      <c r="A90" s="467">
        <v>8</v>
      </c>
      <c r="B90" s="533" t="s">
        <v>195</v>
      </c>
      <c r="C90" s="488">
        <v>4865142</v>
      </c>
      <c r="D90" s="165" t="s">
        <v>12</v>
      </c>
      <c r="E90" s="126" t="s">
        <v>366</v>
      </c>
      <c r="F90" s="451">
        <v>-100</v>
      </c>
      <c r="G90" s="449">
        <v>552230</v>
      </c>
      <c r="H90" s="403">
        <v>533448</v>
      </c>
      <c r="I90" s="429">
        <f t="shared" si="8"/>
        <v>18782</v>
      </c>
      <c r="J90" s="429">
        <f t="shared" si="9"/>
        <v>-1878200</v>
      </c>
      <c r="K90" s="429">
        <f t="shared" si="6"/>
        <v>-1.8782</v>
      </c>
      <c r="L90" s="377">
        <v>37353</v>
      </c>
      <c r="M90" s="403">
        <v>37303</v>
      </c>
      <c r="N90" s="429">
        <f t="shared" si="10"/>
        <v>50</v>
      </c>
      <c r="O90" s="429">
        <f t="shared" si="11"/>
        <v>-5000</v>
      </c>
      <c r="P90" s="429">
        <f t="shared" si="7"/>
        <v>-0.005</v>
      </c>
      <c r="Q90" s="450"/>
    </row>
    <row r="91" spans="1:17" ht="18" customHeight="1">
      <c r="A91" s="467"/>
      <c r="B91" s="534" t="s">
        <v>115</v>
      </c>
      <c r="C91" s="488"/>
      <c r="D91" s="165"/>
      <c r="E91" s="165"/>
      <c r="F91" s="451"/>
      <c r="G91" s="449"/>
      <c r="H91" s="429"/>
      <c r="I91" s="429"/>
      <c r="J91" s="429"/>
      <c r="K91" s="429"/>
      <c r="L91" s="377"/>
      <c r="M91" s="429"/>
      <c r="N91" s="429"/>
      <c r="O91" s="429"/>
      <c r="P91" s="429"/>
      <c r="Q91" s="450"/>
    </row>
    <row r="92" spans="1:17" ht="18" customHeight="1">
      <c r="A92" s="467">
        <v>9</v>
      </c>
      <c r="B92" s="533" t="s">
        <v>196</v>
      </c>
      <c r="C92" s="488">
        <v>4865093</v>
      </c>
      <c r="D92" s="165" t="s">
        <v>12</v>
      </c>
      <c r="E92" s="126" t="s">
        <v>366</v>
      </c>
      <c r="F92" s="451">
        <v>-100</v>
      </c>
      <c r="G92" s="449">
        <v>3379</v>
      </c>
      <c r="H92" s="403">
        <v>3356</v>
      </c>
      <c r="I92" s="429">
        <f t="shared" si="8"/>
        <v>23</v>
      </c>
      <c r="J92" s="429">
        <f t="shared" si="9"/>
        <v>-2300</v>
      </c>
      <c r="K92" s="429">
        <f t="shared" si="6"/>
        <v>-0.0023</v>
      </c>
      <c r="L92" s="377">
        <v>41170</v>
      </c>
      <c r="M92" s="403">
        <v>40472</v>
      </c>
      <c r="N92" s="429">
        <f t="shared" si="10"/>
        <v>698</v>
      </c>
      <c r="O92" s="429">
        <f t="shared" si="11"/>
        <v>-69800</v>
      </c>
      <c r="P92" s="429">
        <f t="shared" si="7"/>
        <v>-0.0698</v>
      </c>
      <c r="Q92" s="450"/>
    </row>
    <row r="93" spans="1:17" ht="18" customHeight="1">
      <c r="A93" s="467">
        <v>10</v>
      </c>
      <c r="B93" s="533" t="s">
        <v>197</v>
      </c>
      <c r="C93" s="488">
        <v>4865094</v>
      </c>
      <c r="D93" s="165" t="s">
        <v>12</v>
      </c>
      <c r="E93" s="126" t="s">
        <v>366</v>
      </c>
      <c r="F93" s="451">
        <v>-100</v>
      </c>
      <c r="G93" s="449">
        <v>6498</v>
      </c>
      <c r="H93" s="403">
        <v>6480</v>
      </c>
      <c r="I93" s="429">
        <f t="shared" si="8"/>
        <v>18</v>
      </c>
      <c r="J93" s="429">
        <f t="shared" si="9"/>
        <v>-1800</v>
      </c>
      <c r="K93" s="429">
        <f t="shared" si="6"/>
        <v>-0.0018</v>
      </c>
      <c r="L93" s="377">
        <v>38300</v>
      </c>
      <c r="M93" s="403">
        <v>37698</v>
      </c>
      <c r="N93" s="429">
        <f t="shared" si="10"/>
        <v>602</v>
      </c>
      <c r="O93" s="429">
        <f t="shared" si="11"/>
        <v>-60200</v>
      </c>
      <c r="P93" s="429">
        <f t="shared" si="7"/>
        <v>-0.0602</v>
      </c>
      <c r="Q93" s="450"/>
    </row>
    <row r="94" spans="1:17" ht="18" customHeight="1">
      <c r="A94" s="467">
        <v>11</v>
      </c>
      <c r="B94" s="533" t="s">
        <v>198</v>
      </c>
      <c r="C94" s="488">
        <v>4865144</v>
      </c>
      <c r="D94" s="165" t="s">
        <v>12</v>
      </c>
      <c r="E94" s="126" t="s">
        <v>366</v>
      </c>
      <c r="F94" s="451">
        <v>-100</v>
      </c>
      <c r="G94" s="449">
        <v>27750</v>
      </c>
      <c r="H94" s="403">
        <v>27741</v>
      </c>
      <c r="I94" s="429">
        <f t="shared" si="8"/>
        <v>9</v>
      </c>
      <c r="J94" s="429">
        <f t="shared" si="9"/>
        <v>-900</v>
      </c>
      <c r="K94" s="429">
        <f t="shared" si="6"/>
        <v>-0.0009</v>
      </c>
      <c r="L94" s="377">
        <v>81655</v>
      </c>
      <c r="M94" s="403">
        <v>80888</v>
      </c>
      <c r="N94" s="429">
        <f t="shared" si="10"/>
        <v>767</v>
      </c>
      <c r="O94" s="429">
        <f t="shared" si="11"/>
        <v>-76700</v>
      </c>
      <c r="P94" s="429">
        <f t="shared" si="7"/>
        <v>-0.0767</v>
      </c>
      <c r="Q94" s="450"/>
    </row>
    <row r="95" spans="1:17" ht="18" customHeight="1">
      <c r="A95" s="467"/>
      <c r="B95" s="535" t="s">
        <v>192</v>
      </c>
      <c r="C95" s="488"/>
      <c r="D95" s="113"/>
      <c r="E95" s="113"/>
      <c r="F95" s="451"/>
      <c r="G95" s="449"/>
      <c r="H95" s="429"/>
      <c r="I95" s="429"/>
      <c r="J95" s="429"/>
      <c r="K95" s="429"/>
      <c r="L95" s="377"/>
      <c r="M95" s="429"/>
      <c r="N95" s="429"/>
      <c r="O95" s="429"/>
      <c r="P95" s="429"/>
      <c r="Q95" s="450"/>
    </row>
    <row r="96" spans="1:17" ht="18" customHeight="1">
      <c r="A96" s="467"/>
      <c r="B96" s="534" t="s">
        <v>199</v>
      </c>
      <c r="C96" s="488"/>
      <c r="D96" s="165"/>
      <c r="E96" s="165"/>
      <c r="F96" s="451"/>
      <c r="G96" s="449"/>
      <c r="H96" s="429"/>
      <c r="I96" s="429"/>
      <c r="J96" s="429"/>
      <c r="K96" s="429"/>
      <c r="L96" s="377"/>
      <c r="M96" s="429"/>
      <c r="N96" s="429"/>
      <c r="O96" s="429"/>
      <c r="P96" s="429"/>
      <c r="Q96" s="450"/>
    </row>
    <row r="97" spans="1:17" ht="18" customHeight="1">
      <c r="A97" s="467">
        <v>12</v>
      </c>
      <c r="B97" s="533" t="s">
        <v>200</v>
      </c>
      <c r="C97" s="488">
        <v>4865132</v>
      </c>
      <c r="D97" s="165" t="s">
        <v>12</v>
      </c>
      <c r="E97" s="126" t="s">
        <v>366</v>
      </c>
      <c r="F97" s="451">
        <v>-100</v>
      </c>
      <c r="G97" s="449">
        <v>1187</v>
      </c>
      <c r="H97" s="403">
        <v>1187</v>
      </c>
      <c r="I97" s="429">
        <f t="shared" si="8"/>
        <v>0</v>
      </c>
      <c r="J97" s="429">
        <f t="shared" si="9"/>
        <v>0</v>
      </c>
      <c r="K97" s="429">
        <f t="shared" si="6"/>
        <v>0</v>
      </c>
      <c r="L97" s="377">
        <v>581520</v>
      </c>
      <c r="M97" s="403">
        <v>564067</v>
      </c>
      <c r="N97" s="429">
        <f t="shared" si="10"/>
        <v>17453</v>
      </c>
      <c r="O97" s="429">
        <f t="shared" si="11"/>
        <v>-1745300</v>
      </c>
      <c r="P97" s="429">
        <f t="shared" si="7"/>
        <v>-1.7453</v>
      </c>
      <c r="Q97" s="450"/>
    </row>
    <row r="98" spans="1:17" ht="18" customHeight="1">
      <c r="A98" s="467">
        <v>13</v>
      </c>
      <c r="B98" s="465" t="s">
        <v>201</v>
      </c>
      <c r="C98" s="488">
        <v>4864803</v>
      </c>
      <c r="D98" s="113" t="s">
        <v>12</v>
      </c>
      <c r="E98" s="126" t="s">
        <v>366</v>
      </c>
      <c r="F98" s="451">
        <v>-100</v>
      </c>
      <c r="G98" s="449">
        <v>60172</v>
      </c>
      <c r="H98" s="403">
        <v>58521</v>
      </c>
      <c r="I98" s="429">
        <f t="shared" si="8"/>
        <v>1651</v>
      </c>
      <c r="J98" s="429">
        <f t="shared" si="9"/>
        <v>-165100</v>
      </c>
      <c r="K98" s="429">
        <f t="shared" si="6"/>
        <v>-0.1651</v>
      </c>
      <c r="L98" s="377">
        <v>109725</v>
      </c>
      <c r="M98" s="403">
        <v>103909</v>
      </c>
      <c r="N98" s="429">
        <f t="shared" si="10"/>
        <v>5816</v>
      </c>
      <c r="O98" s="429">
        <f t="shared" si="11"/>
        <v>-581600</v>
      </c>
      <c r="P98" s="429">
        <f t="shared" si="7"/>
        <v>-0.5816</v>
      </c>
      <c r="Q98" s="450"/>
    </row>
    <row r="99" spans="1:17" ht="18" customHeight="1">
      <c r="A99" s="467"/>
      <c r="B99" s="533" t="s">
        <v>202</v>
      </c>
      <c r="C99" s="488"/>
      <c r="D99" s="165"/>
      <c r="E99" s="165"/>
      <c r="F99" s="451"/>
      <c r="G99" s="449"/>
      <c r="H99" s="429"/>
      <c r="I99" s="429"/>
      <c r="J99" s="429"/>
      <c r="K99" s="429"/>
      <c r="L99" s="377"/>
      <c r="M99" s="429"/>
      <c r="N99" s="429"/>
      <c r="O99" s="429"/>
      <c r="P99" s="429"/>
      <c r="Q99" s="450"/>
    </row>
    <row r="100" spans="1:17" ht="18" customHeight="1">
      <c r="A100" s="467">
        <v>14</v>
      </c>
      <c r="B100" s="465" t="s">
        <v>203</v>
      </c>
      <c r="C100" s="488">
        <v>4865133</v>
      </c>
      <c r="D100" s="113" t="s">
        <v>12</v>
      </c>
      <c r="E100" s="126" t="s">
        <v>366</v>
      </c>
      <c r="F100" s="451">
        <v>100</v>
      </c>
      <c r="G100" s="449">
        <v>145818</v>
      </c>
      <c r="H100" s="429">
        <v>144507</v>
      </c>
      <c r="I100" s="429">
        <f t="shared" si="8"/>
        <v>1311</v>
      </c>
      <c r="J100" s="429">
        <f t="shared" si="9"/>
        <v>131100</v>
      </c>
      <c r="K100" s="429">
        <f t="shared" si="6"/>
        <v>0.1311</v>
      </c>
      <c r="L100" s="377">
        <v>24460</v>
      </c>
      <c r="M100" s="429">
        <v>23999</v>
      </c>
      <c r="N100" s="429">
        <f t="shared" si="10"/>
        <v>461</v>
      </c>
      <c r="O100" s="429">
        <f t="shared" si="11"/>
        <v>46100</v>
      </c>
      <c r="P100" s="429">
        <f t="shared" si="7"/>
        <v>0.0461</v>
      </c>
      <c r="Q100" s="450"/>
    </row>
    <row r="101" spans="1:17" ht="18" customHeight="1">
      <c r="A101" s="467"/>
      <c r="B101" s="535" t="s">
        <v>204</v>
      </c>
      <c r="C101" s="488"/>
      <c r="D101" s="113"/>
      <c r="E101" s="165"/>
      <c r="F101" s="451"/>
      <c r="G101" s="449"/>
      <c r="H101" s="429"/>
      <c r="I101" s="429"/>
      <c r="J101" s="429"/>
      <c r="K101" s="429"/>
      <c r="L101" s="377"/>
      <c r="M101" s="429"/>
      <c r="N101" s="429"/>
      <c r="O101" s="429"/>
      <c r="P101" s="429"/>
      <c r="Q101" s="450"/>
    </row>
    <row r="102" spans="1:17" ht="18" customHeight="1">
      <c r="A102" s="467">
        <v>15</v>
      </c>
      <c r="B102" s="465" t="s">
        <v>188</v>
      </c>
      <c r="C102" s="488">
        <v>4865076</v>
      </c>
      <c r="D102" s="113" t="s">
        <v>12</v>
      </c>
      <c r="E102" s="126" t="s">
        <v>366</v>
      </c>
      <c r="F102" s="451">
        <v>-100</v>
      </c>
      <c r="G102" s="449">
        <v>590</v>
      </c>
      <c r="H102" s="403">
        <v>526</v>
      </c>
      <c r="I102" s="429">
        <f t="shared" si="8"/>
        <v>64</v>
      </c>
      <c r="J102" s="429">
        <f t="shared" si="9"/>
        <v>-6400</v>
      </c>
      <c r="K102" s="429">
        <f t="shared" si="6"/>
        <v>-0.0064</v>
      </c>
      <c r="L102" s="377">
        <v>10392</v>
      </c>
      <c r="M102" s="403">
        <v>9781</v>
      </c>
      <c r="N102" s="429">
        <f t="shared" si="10"/>
        <v>611</v>
      </c>
      <c r="O102" s="429">
        <f t="shared" si="11"/>
        <v>-61100</v>
      </c>
      <c r="P102" s="429">
        <f t="shared" si="7"/>
        <v>-0.0611</v>
      </c>
      <c r="Q102" s="450"/>
    </row>
    <row r="103" spans="1:17" ht="18" customHeight="1">
      <c r="A103" s="467">
        <v>16</v>
      </c>
      <c r="B103" s="533" t="s">
        <v>205</v>
      </c>
      <c r="C103" s="488">
        <v>4865077</v>
      </c>
      <c r="D103" s="165" t="s">
        <v>12</v>
      </c>
      <c r="E103" s="126" t="s">
        <v>366</v>
      </c>
      <c r="F103" s="451">
        <v>-100</v>
      </c>
      <c r="G103" s="449"/>
      <c r="H103" s="403"/>
      <c r="I103" s="429">
        <f t="shared" si="8"/>
        <v>0</v>
      </c>
      <c r="J103" s="429">
        <f t="shared" si="9"/>
        <v>0</v>
      </c>
      <c r="K103" s="429">
        <f t="shared" si="6"/>
        <v>0</v>
      </c>
      <c r="L103" s="371"/>
      <c r="M103" s="403"/>
      <c r="N103" s="429">
        <f t="shared" si="10"/>
        <v>0</v>
      </c>
      <c r="O103" s="429">
        <f t="shared" si="11"/>
        <v>0</v>
      </c>
      <c r="P103" s="429">
        <f t="shared" si="7"/>
        <v>0</v>
      </c>
      <c r="Q103" s="450"/>
    </row>
    <row r="104" spans="1:17" ht="18" customHeight="1">
      <c r="A104" s="495"/>
      <c r="B104" s="534" t="s">
        <v>54</v>
      </c>
      <c r="C104" s="456"/>
      <c r="D104" s="99"/>
      <c r="E104" s="99"/>
      <c r="F104" s="451"/>
      <c r="G104" s="449"/>
      <c r="H104" s="429"/>
      <c r="I104" s="429"/>
      <c r="J104" s="429"/>
      <c r="K104" s="429"/>
      <c r="L104" s="377"/>
      <c r="M104" s="429"/>
      <c r="N104" s="429"/>
      <c r="O104" s="429"/>
      <c r="P104" s="429"/>
      <c r="Q104" s="450"/>
    </row>
    <row r="105" spans="1:17" ht="18" customHeight="1">
      <c r="A105" s="467">
        <v>17</v>
      </c>
      <c r="B105" s="536" t="s">
        <v>210</v>
      </c>
      <c r="C105" s="488">
        <v>4864824</v>
      </c>
      <c r="D105" s="126" t="s">
        <v>12</v>
      </c>
      <c r="E105" s="126" t="s">
        <v>366</v>
      </c>
      <c r="F105" s="459">
        <v>-100</v>
      </c>
      <c r="G105" s="449">
        <v>7101</v>
      </c>
      <c r="H105" s="429">
        <v>6938</v>
      </c>
      <c r="I105" s="429">
        <f t="shared" si="8"/>
        <v>163</v>
      </c>
      <c r="J105" s="429">
        <f t="shared" si="9"/>
        <v>-16300</v>
      </c>
      <c r="K105" s="429">
        <f t="shared" si="6"/>
        <v>-0.0163</v>
      </c>
      <c r="L105" s="377">
        <v>24407</v>
      </c>
      <c r="M105" s="429">
        <v>22824</v>
      </c>
      <c r="N105" s="429">
        <f t="shared" si="10"/>
        <v>1583</v>
      </c>
      <c r="O105" s="429">
        <f t="shared" si="11"/>
        <v>-158300</v>
      </c>
      <c r="P105" s="429">
        <f t="shared" si="7"/>
        <v>-0.1583</v>
      </c>
      <c r="Q105" s="450"/>
    </row>
    <row r="106" spans="1:17" ht="18" customHeight="1">
      <c r="A106" s="467"/>
      <c r="B106" s="535" t="s">
        <v>55</v>
      </c>
      <c r="C106" s="460"/>
      <c r="D106" s="113"/>
      <c r="E106" s="113"/>
      <c r="F106" s="460"/>
      <c r="G106" s="449"/>
      <c r="H106" s="429"/>
      <c r="I106" s="429"/>
      <c r="J106" s="429"/>
      <c r="K106" s="429"/>
      <c r="L106" s="377"/>
      <c r="M106" s="429"/>
      <c r="N106" s="429"/>
      <c r="O106" s="429"/>
      <c r="P106" s="429"/>
      <c r="Q106" s="450"/>
    </row>
    <row r="107" spans="1:17" ht="18" customHeight="1">
      <c r="A107" s="467"/>
      <c r="B107" s="535" t="s">
        <v>56</v>
      </c>
      <c r="C107" s="460"/>
      <c r="D107" s="113"/>
      <c r="E107" s="113"/>
      <c r="F107" s="460"/>
      <c r="G107" s="449"/>
      <c r="H107" s="429"/>
      <c r="I107" s="429"/>
      <c r="J107" s="429"/>
      <c r="K107" s="429"/>
      <c r="L107" s="377"/>
      <c r="M107" s="429"/>
      <c r="N107" s="429"/>
      <c r="O107" s="429"/>
      <c r="P107" s="429"/>
      <c r="Q107" s="450"/>
    </row>
    <row r="108" spans="1:17" ht="18" customHeight="1">
      <c r="A108" s="467"/>
      <c r="B108" s="535" t="s">
        <v>57</v>
      </c>
      <c r="C108" s="460"/>
      <c r="D108" s="113"/>
      <c r="E108" s="113"/>
      <c r="F108" s="460"/>
      <c r="G108" s="449"/>
      <c r="H108" s="429"/>
      <c r="I108" s="429"/>
      <c r="J108" s="429"/>
      <c r="K108" s="429"/>
      <c r="L108" s="377"/>
      <c r="M108" s="429"/>
      <c r="N108" s="429"/>
      <c r="O108" s="429"/>
      <c r="P108" s="429"/>
      <c r="Q108" s="450"/>
    </row>
    <row r="109" spans="1:17" ht="18" customHeight="1">
      <c r="A109" s="467">
        <v>18</v>
      </c>
      <c r="B109" s="533" t="s">
        <v>58</v>
      </c>
      <c r="C109" s="488">
        <v>4902518</v>
      </c>
      <c r="D109" s="165" t="s">
        <v>12</v>
      </c>
      <c r="E109" s="126" t="s">
        <v>366</v>
      </c>
      <c r="F109" s="459">
        <v>-100</v>
      </c>
      <c r="G109" s="449">
        <v>3309</v>
      </c>
      <c r="H109" s="429">
        <v>3257</v>
      </c>
      <c r="I109" s="429">
        <f t="shared" si="8"/>
        <v>52</v>
      </c>
      <c r="J109" s="429">
        <f t="shared" si="9"/>
        <v>-5200</v>
      </c>
      <c r="K109" s="429">
        <f t="shared" si="6"/>
        <v>-0.0052</v>
      </c>
      <c r="L109" s="377">
        <v>13061</v>
      </c>
      <c r="M109" s="498">
        <v>12367</v>
      </c>
      <c r="N109" s="429">
        <f t="shared" si="10"/>
        <v>694</v>
      </c>
      <c r="O109" s="429">
        <f t="shared" si="11"/>
        <v>-69400</v>
      </c>
      <c r="P109" s="429">
        <f t="shared" si="7"/>
        <v>-0.0694</v>
      </c>
      <c r="Q109" s="450"/>
    </row>
    <row r="110" spans="1:17" ht="18" customHeight="1">
      <c r="A110" s="467">
        <v>19</v>
      </c>
      <c r="B110" s="533" t="s">
        <v>59</v>
      </c>
      <c r="C110" s="488">
        <v>4902519</v>
      </c>
      <c r="D110" s="165" t="s">
        <v>12</v>
      </c>
      <c r="E110" s="126" t="s">
        <v>366</v>
      </c>
      <c r="F110" s="459">
        <v>-100</v>
      </c>
      <c r="G110" s="449">
        <v>6020</v>
      </c>
      <c r="H110" s="429">
        <v>5971</v>
      </c>
      <c r="I110" s="429">
        <f t="shared" si="8"/>
        <v>49</v>
      </c>
      <c r="J110" s="429">
        <f t="shared" si="9"/>
        <v>-4900</v>
      </c>
      <c r="K110" s="429">
        <f t="shared" si="6"/>
        <v>-0.0049</v>
      </c>
      <c r="L110" s="377">
        <v>18429</v>
      </c>
      <c r="M110" s="498">
        <v>17935</v>
      </c>
      <c r="N110" s="429">
        <f t="shared" si="10"/>
        <v>494</v>
      </c>
      <c r="O110" s="429">
        <f t="shared" si="11"/>
        <v>-49400</v>
      </c>
      <c r="P110" s="429">
        <f t="shared" si="7"/>
        <v>-0.0494</v>
      </c>
      <c r="Q110" s="450"/>
    </row>
    <row r="111" spans="1:17" ht="18" customHeight="1">
      <c r="A111" s="467">
        <v>20</v>
      </c>
      <c r="B111" s="533" t="s">
        <v>60</v>
      </c>
      <c r="C111" s="488">
        <v>4902520</v>
      </c>
      <c r="D111" s="165" t="s">
        <v>12</v>
      </c>
      <c r="E111" s="126" t="s">
        <v>366</v>
      </c>
      <c r="F111" s="459">
        <v>-100</v>
      </c>
      <c r="G111" s="449">
        <v>7340</v>
      </c>
      <c r="H111" s="429">
        <v>7108</v>
      </c>
      <c r="I111" s="429">
        <f t="shared" si="8"/>
        <v>232</v>
      </c>
      <c r="J111" s="429">
        <f t="shared" si="9"/>
        <v>-23200</v>
      </c>
      <c r="K111" s="429">
        <f t="shared" si="6"/>
        <v>-0.0232</v>
      </c>
      <c r="L111" s="377">
        <v>27563</v>
      </c>
      <c r="M111" s="498">
        <v>25987</v>
      </c>
      <c r="N111" s="429">
        <f t="shared" si="10"/>
        <v>1576</v>
      </c>
      <c r="O111" s="429">
        <f t="shared" si="11"/>
        <v>-157600</v>
      </c>
      <c r="P111" s="429">
        <f t="shared" si="7"/>
        <v>-0.1576</v>
      </c>
      <c r="Q111" s="450"/>
    </row>
    <row r="112" spans="1:17" ht="18" customHeight="1">
      <c r="A112" s="467"/>
      <c r="B112" s="533"/>
      <c r="C112" s="488"/>
      <c r="D112" s="165"/>
      <c r="E112" s="165"/>
      <c r="F112" s="459"/>
      <c r="G112" s="449"/>
      <c r="H112" s="429"/>
      <c r="I112" s="429"/>
      <c r="J112" s="429"/>
      <c r="K112" s="429"/>
      <c r="L112" s="377"/>
      <c r="M112" s="429"/>
      <c r="N112" s="429"/>
      <c r="O112" s="429"/>
      <c r="P112" s="429"/>
      <c r="Q112" s="450"/>
    </row>
    <row r="113" spans="1:17" ht="18" customHeight="1">
      <c r="A113" s="467"/>
      <c r="B113" s="534" t="s">
        <v>61</v>
      </c>
      <c r="C113" s="488"/>
      <c r="D113" s="165"/>
      <c r="E113" s="165"/>
      <c r="F113" s="459"/>
      <c r="G113" s="449"/>
      <c r="H113" s="429"/>
      <c r="I113" s="429"/>
      <c r="J113" s="429"/>
      <c r="K113" s="429"/>
      <c r="L113" s="377"/>
      <c r="M113" s="429"/>
      <c r="N113" s="429"/>
      <c r="O113" s="429"/>
      <c r="P113" s="429"/>
      <c r="Q113" s="450"/>
    </row>
    <row r="114" spans="1:17" ht="18" customHeight="1">
      <c r="A114" s="467">
        <v>21</v>
      </c>
      <c r="B114" s="533" t="s">
        <v>62</v>
      </c>
      <c r="C114" s="488">
        <v>4902521</v>
      </c>
      <c r="D114" s="165" t="s">
        <v>12</v>
      </c>
      <c r="E114" s="126" t="s">
        <v>366</v>
      </c>
      <c r="F114" s="459">
        <v>-100</v>
      </c>
      <c r="G114" s="449">
        <v>21584</v>
      </c>
      <c r="H114" s="429">
        <v>20639</v>
      </c>
      <c r="I114" s="429">
        <f t="shared" si="8"/>
        <v>945</v>
      </c>
      <c r="J114" s="429">
        <f t="shared" si="9"/>
        <v>-94500</v>
      </c>
      <c r="K114" s="429">
        <f t="shared" si="6"/>
        <v>-0.0945</v>
      </c>
      <c r="L114" s="377">
        <v>7185</v>
      </c>
      <c r="M114" s="429">
        <v>7110</v>
      </c>
      <c r="N114" s="429">
        <f t="shared" si="10"/>
        <v>75</v>
      </c>
      <c r="O114" s="429">
        <f t="shared" si="11"/>
        <v>-7500</v>
      </c>
      <c r="P114" s="429">
        <f t="shared" si="7"/>
        <v>-0.0075</v>
      </c>
      <c r="Q114" s="450"/>
    </row>
    <row r="115" spans="1:17" ht="18" customHeight="1">
      <c r="A115" s="467">
        <v>22</v>
      </c>
      <c r="B115" s="533" t="s">
        <v>63</v>
      </c>
      <c r="C115" s="488">
        <v>4902522</v>
      </c>
      <c r="D115" s="165" t="s">
        <v>12</v>
      </c>
      <c r="E115" s="126" t="s">
        <v>366</v>
      </c>
      <c r="F115" s="459">
        <v>-100</v>
      </c>
      <c r="G115" s="449">
        <v>746</v>
      </c>
      <c r="H115" s="429">
        <v>732</v>
      </c>
      <c r="I115" s="429">
        <f t="shared" si="8"/>
        <v>14</v>
      </c>
      <c r="J115" s="429">
        <f t="shared" si="9"/>
        <v>-1400</v>
      </c>
      <c r="K115" s="429">
        <f t="shared" si="6"/>
        <v>-0.0014</v>
      </c>
      <c r="L115" s="377">
        <v>160</v>
      </c>
      <c r="M115" s="429">
        <v>156</v>
      </c>
      <c r="N115" s="429">
        <f t="shared" si="10"/>
        <v>4</v>
      </c>
      <c r="O115" s="429">
        <f t="shared" si="11"/>
        <v>-400</v>
      </c>
      <c r="P115" s="429">
        <f t="shared" si="7"/>
        <v>-0.0004</v>
      </c>
      <c r="Q115" s="450"/>
    </row>
    <row r="116" spans="1:17" ht="18" customHeight="1">
      <c r="A116" s="467">
        <v>23</v>
      </c>
      <c r="B116" s="533" t="s">
        <v>64</v>
      </c>
      <c r="C116" s="488">
        <v>4902523</v>
      </c>
      <c r="D116" s="165" t="s">
        <v>12</v>
      </c>
      <c r="E116" s="126" t="s">
        <v>366</v>
      </c>
      <c r="F116" s="459">
        <v>-100</v>
      </c>
      <c r="G116" s="449">
        <v>999815</v>
      </c>
      <c r="H116" s="429">
        <v>999815</v>
      </c>
      <c r="I116" s="429">
        <f t="shared" si="8"/>
        <v>0</v>
      </c>
      <c r="J116" s="429">
        <f t="shared" si="9"/>
        <v>0</v>
      </c>
      <c r="K116" s="429">
        <f t="shared" si="6"/>
        <v>0</v>
      </c>
      <c r="L116" s="377">
        <v>999943</v>
      </c>
      <c r="M116" s="429">
        <v>999943</v>
      </c>
      <c r="N116" s="429">
        <f t="shared" si="10"/>
        <v>0</v>
      </c>
      <c r="O116" s="429">
        <f t="shared" si="11"/>
        <v>0</v>
      </c>
      <c r="P116" s="429">
        <f t="shared" si="7"/>
        <v>0</v>
      </c>
      <c r="Q116" s="450"/>
    </row>
    <row r="117" spans="1:17" ht="18" customHeight="1">
      <c r="A117" s="467">
        <v>24</v>
      </c>
      <c r="B117" s="465" t="s">
        <v>65</v>
      </c>
      <c r="C117" s="460">
        <v>4902524</v>
      </c>
      <c r="D117" s="113" t="s">
        <v>12</v>
      </c>
      <c r="E117" s="126" t="s">
        <v>366</v>
      </c>
      <c r="F117" s="460">
        <v>-100</v>
      </c>
      <c r="G117" s="449">
        <v>0</v>
      </c>
      <c r="H117" s="429">
        <v>0</v>
      </c>
      <c r="I117" s="429">
        <f t="shared" si="8"/>
        <v>0</v>
      </c>
      <c r="J117" s="429">
        <f t="shared" si="9"/>
        <v>0</v>
      </c>
      <c r="K117" s="429">
        <f t="shared" si="6"/>
        <v>0</v>
      </c>
      <c r="L117" s="377">
        <v>0</v>
      </c>
      <c r="M117" s="429">
        <v>0</v>
      </c>
      <c r="N117" s="429">
        <f t="shared" si="10"/>
        <v>0</v>
      </c>
      <c r="O117" s="429">
        <f t="shared" si="11"/>
        <v>0</v>
      </c>
      <c r="P117" s="429">
        <f t="shared" si="7"/>
        <v>0</v>
      </c>
      <c r="Q117" s="450"/>
    </row>
    <row r="118" spans="1:17" ht="18" customHeight="1">
      <c r="A118" s="467">
        <v>25</v>
      </c>
      <c r="B118" s="465" t="s">
        <v>66</v>
      </c>
      <c r="C118" s="460">
        <v>4902525</v>
      </c>
      <c r="D118" s="113" t="s">
        <v>12</v>
      </c>
      <c r="E118" s="126" t="s">
        <v>366</v>
      </c>
      <c r="F118" s="460">
        <v>-100</v>
      </c>
      <c r="G118" s="449">
        <v>0</v>
      </c>
      <c r="H118" s="429">
        <v>0</v>
      </c>
      <c r="I118" s="429">
        <f t="shared" si="8"/>
        <v>0</v>
      </c>
      <c r="J118" s="429">
        <f t="shared" si="9"/>
        <v>0</v>
      </c>
      <c r="K118" s="429">
        <f t="shared" si="6"/>
        <v>0</v>
      </c>
      <c r="L118" s="377">
        <v>0</v>
      </c>
      <c r="M118" s="429">
        <v>0</v>
      </c>
      <c r="N118" s="429">
        <f t="shared" si="10"/>
        <v>0</v>
      </c>
      <c r="O118" s="429">
        <f t="shared" si="11"/>
        <v>0</v>
      </c>
      <c r="P118" s="429">
        <f t="shared" si="7"/>
        <v>0</v>
      </c>
      <c r="Q118" s="450"/>
    </row>
    <row r="119" spans="1:17" ht="18" customHeight="1">
      <c r="A119" s="467">
        <v>26</v>
      </c>
      <c r="B119" s="465" t="s">
        <v>67</v>
      </c>
      <c r="C119" s="460">
        <v>4902526</v>
      </c>
      <c r="D119" s="113" t="s">
        <v>12</v>
      </c>
      <c r="E119" s="126" t="s">
        <v>366</v>
      </c>
      <c r="F119" s="460">
        <v>-100</v>
      </c>
      <c r="G119" s="449">
        <v>8468</v>
      </c>
      <c r="H119" s="429">
        <v>8284</v>
      </c>
      <c r="I119" s="429">
        <f t="shared" si="8"/>
        <v>184</v>
      </c>
      <c r="J119" s="429">
        <f t="shared" si="9"/>
        <v>-18400</v>
      </c>
      <c r="K119" s="429">
        <f t="shared" si="6"/>
        <v>-0.0184</v>
      </c>
      <c r="L119" s="377">
        <v>6344</v>
      </c>
      <c r="M119" s="429">
        <v>6198</v>
      </c>
      <c r="N119" s="429">
        <f t="shared" si="10"/>
        <v>146</v>
      </c>
      <c r="O119" s="429">
        <f t="shared" si="11"/>
        <v>-14600</v>
      </c>
      <c r="P119" s="429">
        <f t="shared" si="7"/>
        <v>-0.0146</v>
      </c>
      <c r="Q119" s="450"/>
    </row>
    <row r="120" spans="1:17" ht="18" customHeight="1">
      <c r="A120" s="467">
        <v>27</v>
      </c>
      <c r="B120" s="465" t="s">
        <v>68</v>
      </c>
      <c r="C120" s="460">
        <v>4902527</v>
      </c>
      <c r="D120" s="113" t="s">
        <v>12</v>
      </c>
      <c r="E120" s="126" t="s">
        <v>366</v>
      </c>
      <c r="F120" s="460">
        <v>-100</v>
      </c>
      <c r="G120" s="449">
        <v>998159</v>
      </c>
      <c r="H120" s="498">
        <v>998240</v>
      </c>
      <c r="I120" s="429">
        <f t="shared" si="8"/>
        <v>-81</v>
      </c>
      <c r="J120" s="429">
        <f t="shared" si="9"/>
        <v>8100</v>
      </c>
      <c r="K120" s="429">
        <f t="shared" si="6"/>
        <v>0.0081</v>
      </c>
      <c r="L120" s="377">
        <v>39</v>
      </c>
      <c r="M120" s="429">
        <v>42</v>
      </c>
      <c r="N120" s="429">
        <f t="shared" si="10"/>
        <v>-3</v>
      </c>
      <c r="O120" s="429">
        <f t="shared" si="11"/>
        <v>300</v>
      </c>
      <c r="P120" s="429">
        <f t="shared" si="7"/>
        <v>0.0003</v>
      </c>
      <c r="Q120" s="450"/>
    </row>
    <row r="121" spans="1:17" ht="18" customHeight="1">
      <c r="A121" s="467">
        <v>28</v>
      </c>
      <c r="B121" s="465" t="s">
        <v>151</v>
      </c>
      <c r="C121" s="460">
        <v>4902528</v>
      </c>
      <c r="D121" s="113" t="s">
        <v>12</v>
      </c>
      <c r="E121" s="126" t="s">
        <v>366</v>
      </c>
      <c r="F121" s="460">
        <v>-100</v>
      </c>
      <c r="G121" s="449">
        <v>11525</v>
      </c>
      <c r="H121" s="429">
        <v>11525</v>
      </c>
      <c r="I121" s="429">
        <f t="shared" si="8"/>
        <v>0</v>
      </c>
      <c r="J121" s="429">
        <f t="shared" si="9"/>
        <v>0</v>
      </c>
      <c r="K121" s="429">
        <f t="shared" si="6"/>
        <v>0</v>
      </c>
      <c r="L121" s="371">
        <v>4086</v>
      </c>
      <c r="M121" s="429">
        <v>4086</v>
      </c>
      <c r="N121" s="429">
        <f t="shared" si="10"/>
        <v>0</v>
      </c>
      <c r="O121" s="429">
        <f t="shared" si="11"/>
        <v>0</v>
      </c>
      <c r="P121" s="429">
        <f t="shared" si="7"/>
        <v>0</v>
      </c>
      <c r="Q121" s="450"/>
    </row>
    <row r="122" spans="1:17" ht="18" customHeight="1">
      <c r="A122" s="467"/>
      <c r="B122" s="465"/>
      <c r="C122" s="460"/>
      <c r="D122" s="113"/>
      <c r="E122" s="113"/>
      <c r="F122" s="460"/>
      <c r="G122" s="449"/>
      <c r="H122" s="429"/>
      <c r="I122" s="429"/>
      <c r="J122" s="429"/>
      <c r="K122" s="429"/>
      <c r="L122" s="377"/>
      <c r="M122" s="429"/>
      <c r="N122" s="429"/>
      <c r="O122" s="429"/>
      <c r="P122" s="429"/>
      <c r="Q122" s="450"/>
    </row>
    <row r="123" spans="1:17" ht="18" customHeight="1">
      <c r="A123" s="467"/>
      <c r="B123" s="535" t="s">
        <v>83</v>
      </c>
      <c r="C123" s="460"/>
      <c r="D123" s="113"/>
      <c r="E123" s="113"/>
      <c r="F123" s="460"/>
      <c r="G123" s="449"/>
      <c r="H123" s="429"/>
      <c r="I123" s="429"/>
      <c r="J123" s="429"/>
      <c r="K123" s="429"/>
      <c r="L123" s="377"/>
      <c r="M123" s="429"/>
      <c r="N123" s="429"/>
      <c r="O123" s="429"/>
      <c r="P123" s="429"/>
      <c r="Q123" s="450"/>
    </row>
    <row r="124" spans="1:17" ht="18" customHeight="1">
      <c r="A124" s="467">
        <v>29</v>
      </c>
      <c r="B124" s="465" t="s">
        <v>84</v>
      </c>
      <c r="C124" s="460">
        <v>4902514</v>
      </c>
      <c r="D124" s="113" t="s">
        <v>12</v>
      </c>
      <c r="E124" s="126" t="s">
        <v>366</v>
      </c>
      <c r="F124" s="460">
        <v>100</v>
      </c>
      <c r="G124" s="449">
        <v>288</v>
      </c>
      <c r="H124" s="429">
        <v>275</v>
      </c>
      <c r="I124" s="429">
        <f t="shared" si="8"/>
        <v>13</v>
      </c>
      <c r="J124" s="429">
        <f t="shared" si="9"/>
        <v>1300</v>
      </c>
      <c r="K124" s="429">
        <f t="shared" si="6"/>
        <v>0.0013</v>
      </c>
      <c r="L124" s="377">
        <v>810</v>
      </c>
      <c r="M124" s="429">
        <v>793</v>
      </c>
      <c r="N124" s="429">
        <f t="shared" si="10"/>
        <v>17</v>
      </c>
      <c r="O124" s="429">
        <f t="shared" si="11"/>
        <v>1700</v>
      </c>
      <c r="P124" s="429">
        <f t="shared" si="7"/>
        <v>0.0017</v>
      </c>
      <c r="Q124" s="450"/>
    </row>
    <row r="125" spans="1:17" ht="18" customHeight="1">
      <c r="A125" s="467"/>
      <c r="B125" s="465"/>
      <c r="C125" s="460"/>
      <c r="D125" s="113"/>
      <c r="E125" s="126"/>
      <c r="F125" s="460"/>
      <c r="G125" s="449"/>
      <c r="H125" s="429"/>
      <c r="I125" s="429"/>
      <c r="J125" s="429"/>
      <c r="K125" s="429"/>
      <c r="L125" s="377"/>
      <c r="M125" s="429"/>
      <c r="N125" s="429"/>
      <c r="O125" s="429"/>
      <c r="P125" s="429"/>
      <c r="Q125" s="450"/>
    </row>
    <row r="126" spans="1:17" ht="18" customHeight="1">
      <c r="A126" s="467">
        <v>31</v>
      </c>
      <c r="B126" s="465" t="s">
        <v>85</v>
      </c>
      <c r="C126" s="460">
        <v>4902516</v>
      </c>
      <c r="D126" s="113" t="s">
        <v>12</v>
      </c>
      <c r="E126" s="126" t="s">
        <v>366</v>
      </c>
      <c r="F126" s="460">
        <v>-100</v>
      </c>
      <c r="G126" s="449">
        <v>999550</v>
      </c>
      <c r="H126" s="429">
        <v>999550</v>
      </c>
      <c r="I126" s="429">
        <f t="shared" si="8"/>
        <v>0</v>
      </c>
      <c r="J126" s="429">
        <f t="shared" si="9"/>
        <v>0</v>
      </c>
      <c r="K126" s="429">
        <f t="shared" si="6"/>
        <v>0</v>
      </c>
      <c r="L126" s="377">
        <v>999136</v>
      </c>
      <c r="M126" s="429">
        <v>999148</v>
      </c>
      <c r="N126" s="429">
        <f t="shared" si="10"/>
        <v>-12</v>
      </c>
      <c r="O126" s="429">
        <f t="shared" si="11"/>
        <v>1200</v>
      </c>
      <c r="P126" s="429">
        <f t="shared" si="7"/>
        <v>0.0012</v>
      </c>
      <c r="Q126" s="450"/>
    </row>
    <row r="127" spans="1:17" ht="15" customHeight="1">
      <c r="A127" s="42"/>
      <c r="B127" s="358"/>
      <c r="C127" s="113"/>
      <c r="D127" s="113"/>
      <c r="E127" s="126"/>
      <c r="F127" s="113"/>
      <c r="G127" s="140"/>
      <c r="H127" s="20"/>
      <c r="I127" s="22"/>
      <c r="J127" s="22"/>
      <c r="K127" s="22"/>
      <c r="L127" s="109"/>
      <c r="M127" s="22"/>
      <c r="N127" s="22"/>
      <c r="O127" s="22"/>
      <c r="P127" s="22"/>
      <c r="Q127" s="204"/>
    </row>
    <row r="128" spans="1:17" ht="15" customHeight="1" thickBot="1">
      <c r="A128" s="30"/>
      <c r="B128" s="31"/>
      <c r="C128" s="31"/>
      <c r="D128" s="31"/>
      <c r="E128" s="31"/>
      <c r="F128" s="31"/>
      <c r="G128" s="30"/>
      <c r="H128" s="31"/>
      <c r="I128" s="31"/>
      <c r="J128" s="31"/>
      <c r="K128" s="61"/>
      <c r="L128" s="30"/>
      <c r="M128" s="31"/>
      <c r="N128" s="31"/>
      <c r="O128" s="31"/>
      <c r="P128" s="61"/>
      <c r="Q128" s="205"/>
    </row>
    <row r="129" ht="13.5" thickTop="1"/>
    <row r="130" spans="1:16" ht="20.25">
      <c r="A130" s="209" t="s">
        <v>333</v>
      </c>
      <c r="K130" s="266">
        <f>SUM(K79:K127)</f>
        <v>-5.218700000000002</v>
      </c>
      <c r="P130" s="266">
        <f>SUM(P79:P127)</f>
        <v>-3.0625</v>
      </c>
    </row>
    <row r="131" spans="1:16" ht="12.75">
      <c r="A131" s="68"/>
      <c r="K131" s="18"/>
      <c r="P131" s="18"/>
    </row>
    <row r="132" spans="1:16" ht="12.75">
      <c r="A132" s="68"/>
      <c r="K132" s="18"/>
      <c r="P132" s="18"/>
    </row>
    <row r="133" spans="1:17" ht="12.75">
      <c r="A133" s="68"/>
      <c r="K133" s="18"/>
      <c r="P133" s="18"/>
      <c r="Q133" s="347" t="str">
        <f>NDPL!$Q$1</f>
        <v>APRIL-10</v>
      </c>
    </row>
    <row r="134" spans="1:16" ht="12.75">
      <c r="A134" s="68"/>
      <c r="K134" s="18"/>
      <c r="P134" s="18"/>
    </row>
    <row r="135" spans="1:16" ht="12.75">
      <c r="A135" s="68"/>
      <c r="K135" s="18"/>
      <c r="P135" s="18"/>
    </row>
    <row r="136" spans="1:16" ht="12.75">
      <c r="A136" s="68"/>
      <c r="K136" s="18"/>
      <c r="P136" s="18"/>
    </row>
    <row r="137" spans="1:11" ht="13.5" thickBot="1">
      <c r="A137" s="2"/>
      <c r="B137" s="7"/>
      <c r="C137" s="7"/>
      <c r="D137" s="63"/>
      <c r="E137" s="63"/>
      <c r="F137" s="23"/>
      <c r="G137" s="23"/>
      <c r="H137" s="23"/>
      <c r="I137" s="23"/>
      <c r="J137" s="23"/>
      <c r="K137" s="64"/>
    </row>
    <row r="138" spans="1:17" ht="26.25">
      <c r="A138" s="259" t="s">
        <v>208</v>
      </c>
      <c r="B138" s="197"/>
      <c r="C138" s="193"/>
      <c r="D138" s="193"/>
      <c r="E138" s="193"/>
      <c r="F138" s="260"/>
      <c r="G138" s="260"/>
      <c r="H138" s="260"/>
      <c r="I138" s="260"/>
      <c r="J138" s="260"/>
      <c r="K138" s="261"/>
      <c r="L138" s="55"/>
      <c r="M138" s="55"/>
      <c r="N138" s="55"/>
      <c r="O138" s="55"/>
      <c r="P138" s="55"/>
      <c r="Q138" s="56"/>
    </row>
    <row r="139" spans="1:17" ht="18" customHeight="1">
      <c r="A139" s="199" t="s">
        <v>335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7">
        <f>K72</f>
        <v>-2.8576</v>
      </c>
      <c r="L139" s="20"/>
      <c r="M139" s="20"/>
      <c r="N139" s="20"/>
      <c r="O139" s="20"/>
      <c r="P139" s="67">
        <f>P72</f>
        <v>43.6194</v>
      </c>
      <c r="Q139" s="57"/>
    </row>
    <row r="140" spans="1:17" ht="18" customHeight="1">
      <c r="A140" s="199" t="s">
        <v>334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7">
        <f>K130</f>
        <v>-5.218700000000002</v>
      </c>
      <c r="L140" s="20"/>
      <c r="M140" s="20"/>
      <c r="N140" s="20"/>
      <c r="O140" s="20"/>
      <c r="P140" s="67">
        <f>P130</f>
        <v>-3.0625</v>
      </c>
      <c r="Q140" s="57"/>
    </row>
    <row r="141" spans="1:17" ht="18" customHeight="1">
      <c r="A141" s="199" t="s">
        <v>336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7">
        <f>'ROHTAK ROAD'!K45</f>
        <v>0.4794</v>
      </c>
      <c r="L141" s="20"/>
      <c r="M141" s="20"/>
      <c r="N141" s="20"/>
      <c r="O141" s="20"/>
      <c r="P141" s="67">
        <f>'ROHTAK ROAD'!P45</f>
        <v>1.99</v>
      </c>
      <c r="Q141" s="57"/>
    </row>
    <row r="142" spans="1:17" ht="18" customHeight="1">
      <c r="A142" s="199" t="s">
        <v>337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7">
        <f>-MES!$K$39</f>
        <v>-0.056150000000000005</v>
      </c>
      <c r="L142" s="20"/>
      <c r="M142" s="20"/>
      <c r="N142" s="20"/>
      <c r="O142" s="20"/>
      <c r="P142" s="67">
        <f>-MES!$P$39</f>
        <v>-0.28580000000000005</v>
      </c>
      <c r="Q142" s="57"/>
    </row>
    <row r="143" spans="1:17" ht="24" thickBot="1">
      <c r="A143" s="262" t="s">
        <v>209</v>
      </c>
      <c r="B143" s="263"/>
      <c r="C143" s="264"/>
      <c r="D143" s="264"/>
      <c r="E143" s="264"/>
      <c r="F143" s="264"/>
      <c r="G143" s="264"/>
      <c r="H143" s="264"/>
      <c r="I143" s="264"/>
      <c r="J143" s="264"/>
      <c r="K143" s="265">
        <f>SUM(K139:K142)</f>
        <v>-7.653050000000001</v>
      </c>
      <c r="L143" s="58"/>
      <c r="M143" s="58"/>
      <c r="N143" s="58"/>
      <c r="O143" s="58"/>
      <c r="P143" s="265">
        <f>SUM(P139:P142)</f>
        <v>42.2611</v>
      </c>
      <c r="Q143" s="210"/>
    </row>
    <row r="148" ht="13.5" thickBot="1"/>
    <row r="149" spans="1:17" ht="12.75">
      <c r="A149" s="308"/>
      <c r="B149" s="309"/>
      <c r="C149" s="309"/>
      <c r="D149" s="309"/>
      <c r="E149" s="309"/>
      <c r="F149" s="309"/>
      <c r="G149" s="309"/>
      <c r="H149" s="55"/>
      <c r="I149" s="55"/>
      <c r="J149" s="55"/>
      <c r="K149" s="55"/>
      <c r="L149" s="55"/>
      <c r="M149" s="55"/>
      <c r="N149" s="55"/>
      <c r="O149" s="55"/>
      <c r="P149" s="55"/>
      <c r="Q149" s="56"/>
    </row>
    <row r="150" spans="1:17" ht="23.25">
      <c r="A150" s="316" t="s">
        <v>347</v>
      </c>
      <c r="B150" s="300"/>
      <c r="C150" s="300"/>
      <c r="D150" s="300"/>
      <c r="E150" s="300"/>
      <c r="F150" s="300"/>
      <c r="G150" s="300"/>
      <c r="H150" s="20"/>
      <c r="I150" s="20"/>
      <c r="J150" s="20"/>
      <c r="K150" s="20"/>
      <c r="L150" s="20"/>
      <c r="M150" s="20"/>
      <c r="N150" s="20"/>
      <c r="O150" s="20"/>
      <c r="P150" s="20"/>
      <c r="Q150" s="57"/>
    </row>
    <row r="151" spans="1:17" ht="12.75">
      <c r="A151" s="310"/>
      <c r="B151" s="300"/>
      <c r="C151" s="300"/>
      <c r="D151" s="300"/>
      <c r="E151" s="300"/>
      <c r="F151" s="300"/>
      <c r="G151" s="300"/>
      <c r="H151" s="20"/>
      <c r="I151" s="20"/>
      <c r="J151" s="20"/>
      <c r="K151" s="20"/>
      <c r="L151" s="20"/>
      <c r="M151" s="20"/>
      <c r="N151" s="20"/>
      <c r="O151" s="20"/>
      <c r="P151" s="20"/>
      <c r="Q151" s="57"/>
    </row>
    <row r="152" spans="1:17" ht="15.75">
      <c r="A152" s="311"/>
      <c r="B152" s="312"/>
      <c r="C152" s="312"/>
      <c r="D152" s="312"/>
      <c r="E152" s="312"/>
      <c r="F152" s="312"/>
      <c r="G152" s="312"/>
      <c r="H152" s="20"/>
      <c r="I152" s="20"/>
      <c r="J152" s="20"/>
      <c r="K152" s="357" t="s">
        <v>359</v>
      </c>
      <c r="L152" s="20"/>
      <c r="M152" s="20"/>
      <c r="N152" s="20"/>
      <c r="O152" s="20"/>
      <c r="P152" s="357" t="s">
        <v>360</v>
      </c>
      <c r="Q152" s="57"/>
    </row>
    <row r="153" spans="1:17" ht="12.75">
      <c r="A153" s="313"/>
      <c r="B153" s="175"/>
      <c r="C153" s="175"/>
      <c r="D153" s="175"/>
      <c r="E153" s="175"/>
      <c r="F153" s="175"/>
      <c r="G153" s="175"/>
      <c r="H153" s="20"/>
      <c r="I153" s="20"/>
      <c r="J153" s="20"/>
      <c r="K153" s="20"/>
      <c r="L153" s="20"/>
      <c r="M153" s="20"/>
      <c r="N153" s="20"/>
      <c r="O153" s="20"/>
      <c r="P153" s="20"/>
      <c r="Q153" s="57"/>
    </row>
    <row r="154" spans="1:17" ht="12.75">
      <c r="A154" s="313"/>
      <c r="B154" s="175"/>
      <c r="C154" s="175"/>
      <c r="D154" s="175"/>
      <c r="E154" s="175"/>
      <c r="F154" s="175"/>
      <c r="G154" s="175"/>
      <c r="H154" s="20"/>
      <c r="I154" s="20"/>
      <c r="J154" s="20"/>
      <c r="K154" s="20"/>
      <c r="L154" s="20"/>
      <c r="M154" s="20"/>
      <c r="N154" s="20"/>
      <c r="O154" s="20"/>
      <c r="P154" s="20"/>
      <c r="Q154" s="57"/>
    </row>
    <row r="155" spans="1:17" ht="20.25">
      <c r="A155" s="629" t="s">
        <v>350</v>
      </c>
      <c r="B155" s="301"/>
      <c r="C155" s="301"/>
      <c r="D155" s="302"/>
      <c r="E155" s="302"/>
      <c r="F155" s="303"/>
      <c r="G155" s="302"/>
      <c r="H155" s="20"/>
      <c r="I155" s="20"/>
      <c r="J155" s="20"/>
      <c r="K155" s="624">
        <f>K143</f>
        <v>-7.653050000000001</v>
      </c>
      <c r="L155" s="301" t="s">
        <v>348</v>
      </c>
      <c r="M155" s="142"/>
      <c r="N155" s="142"/>
      <c r="O155" s="142"/>
      <c r="P155" s="624">
        <f>P143</f>
        <v>42.2611</v>
      </c>
      <c r="Q155" s="626" t="s">
        <v>348</v>
      </c>
    </row>
    <row r="156" spans="1:17" ht="20.25">
      <c r="A156" s="630"/>
      <c r="B156" s="304"/>
      <c r="C156" s="304"/>
      <c r="D156" s="300"/>
      <c r="E156" s="300"/>
      <c r="F156" s="305"/>
      <c r="G156" s="300"/>
      <c r="H156" s="20"/>
      <c r="I156" s="20"/>
      <c r="J156" s="20"/>
      <c r="K156" s="519"/>
      <c r="L156" s="625"/>
      <c r="M156" s="142"/>
      <c r="N156" s="142"/>
      <c r="O156" s="142"/>
      <c r="P156" s="519"/>
      <c r="Q156" s="627"/>
    </row>
    <row r="157" spans="1:17" ht="20.25">
      <c r="A157" s="631" t="s">
        <v>349</v>
      </c>
      <c r="B157" s="306"/>
      <c r="C157" s="49"/>
      <c r="D157" s="300"/>
      <c r="E157" s="300"/>
      <c r="F157" s="307"/>
      <c r="G157" s="302"/>
      <c r="H157" s="20"/>
      <c r="I157" s="20"/>
      <c r="J157" s="20"/>
      <c r="K157" s="519">
        <f>-'STEPPED UP GENCO'!K48</f>
        <v>0.012939092800000001</v>
      </c>
      <c r="L157" s="301" t="s">
        <v>348</v>
      </c>
      <c r="M157" s="142"/>
      <c r="N157" s="142"/>
      <c r="O157" s="142"/>
      <c r="P157" s="519">
        <f>-'STEPPED UP GENCO'!P48</f>
        <v>-7.0855470687999995</v>
      </c>
      <c r="Q157" s="626" t="s">
        <v>348</v>
      </c>
    </row>
    <row r="158" spans="1:17" ht="12.75">
      <c r="A158" s="314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57"/>
    </row>
    <row r="159" spans="1:17" ht="12.75">
      <c r="A159" s="31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57"/>
    </row>
    <row r="160" spans="1:17" ht="12.75">
      <c r="A160" s="314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57"/>
    </row>
    <row r="161" spans="1:17" ht="20.25">
      <c r="A161" s="314"/>
      <c r="B161" s="20"/>
      <c r="C161" s="20"/>
      <c r="D161" s="20"/>
      <c r="E161" s="20"/>
      <c r="F161" s="20"/>
      <c r="G161" s="20"/>
      <c r="H161" s="301"/>
      <c r="I161" s="301"/>
      <c r="J161" s="387" t="s">
        <v>351</v>
      </c>
      <c r="K161" s="529">
        <f>SUM(K155:K160)</f>
        <v>-7.640110907200001</v>
      </c>
      <c r="L161" s="301" t="s">
        <v>348</v>
      </c>
      <c r="M161" s="175"/>
      <c r="N161" s="20"/>
      <c r="O161" s="20"/>
      <c r="P161" s="529">
        <f>SUM(P155:P160)</f>
        <v>35.1755529312</v>
      </c>
      <c r="Q161" s="301" t="s">
        <v>348</v>
      </c>
    </row>
    <row r="162" spans="1:17" ht="13.5" thickBot="1">
      <c r="A162" s="315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210"/>
    </row>
  </sheetData>
  <sheetProtection/>
  <printOptions horizontalCentered="1"/>
  <pageMargins left="0.75" right="0.75" top="0.6" bottom="0.68" header="0.5" footer="0.5"/>
  <pageSetup horizontalDpi="600" verticalDpi="600" orientation="landscape" paperSize="9" scale="50" r:id="rId1"/>
  <rowBreaks count="3" manualBreakCount="3">
    <brk id="45" max="255" man="1"/>
    <brk id="74" max="16" man="1"/>
    <brk id="13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70" zoomScaleNormal="85" zoomScaleSheetLayoutView="70" zoomScalePageLayoutView="0" workbookViewId="0" topLeftCell="A37">
      <selection activeCell="G38" sqref="G38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6" max="16" width="14.28125" style="0" customWidth="1"/>
    <col min="17" max="17" width="12.57421875" style="0" customWidth="1"/>
  </cols>
  <sheetData>
    <row r="1" spans="1:17" ht="26.25">
      <c r="A1" s="1" t="s">
        <v>255</v>
      </c>
      <c r="Q1" s="245" t="str">
        <f>NDPL!Q1</f>
        <v>APRIL-10</v>
      </c>
    </row>
    <row r="2" ht="18.75" customHeight="1">
      <c r="A2" s="105" t="s">
        <v>256</v>
      </c>
    </row>
    <row r="3" ht="23.25">
      <c r="A3" s="253" t="s">
        <v>229</v>
      </c>
    </row>
    <row r="4" spans="1:16" ht="24" thickBot="1">
      <c r="A4" s="577" t="s">
        <v>230</v>
      </c>
      <c r="G4" s="20"/>
      <c r="H4" s="20"/>
      <c r="I4" s="615" t="s">
        <v>384</v>
      </c>
      <c r="J4" s="20"/>
      <c r="K4" s="20"/>
      <c r="L4" s="20"/>
      <c r="M4" s="20"/>
      <c r="N4" s="615" t="s">
        <v>385</v>
      </c>
      <c r="O4" s="20"/>
      <c r="P4" s="20"/>
    </row>
    <row r="5" spans="1:17" ht="62.25" customHeight="1" thickBot="1" thickTop="1">
      <c r="A5" s="39" t="s">
        <v>7</v>
      </c>
      <c r="B5" s="36" t="s">
        <v>8</v>
      </c>
      <c r="C5" s="37" t="s">
        <v>1</v>
      </c>
      <c r="D5" s="37" t="s">
        <v>2</v>
      </c>
      <c r="E5" s="37" t="s">
        <v>3</v>
      </c>
      <c r="F5" s="37" t="s">
        <v>9</v>
      </c>
      <c r="G5" s="39" t="str">
        <f>NDPL!G5</f>
        <v>FINAL READING 01/05/10</v>
      </c>
      <c r="H5" s="37" t="str">
        <f>NDPL!H5</f>
        <v>INTIAL READING 01/04/10</v>
      </c>
      <c r="I5" s="37" t="s">
        <v>4</v>
      </c>
      <c r="J5" s="37" t="s">
        <v>5</v>
      </c>
      <c r="K5" s="37" t="s">
        <v>6</v>
      </c>
      <c r="L5" s="39" t="str">
        <f>NDPL!G5</f>
        <v>FINAL READING 01/05/10</v>
      </c>
      <c r="M5" s="37" t="str">
        <f>NDPL!H5</f>
        <v>INTIAL READING 01/04/10</v>
      </c>
      <c r="N5" s="37" t="s">
        <v>4</v>
      </c>
      <c r="O5" s="37" t="s">
        <v>5</v>
      </c>
      <c r="P5" s="37" t="s">
        <v>6</v>
      </c>
      <c r="Q5" s="240" t="s">
        <v>328</v>
      </c>
    </row>
    <row r="6" ht="14.25" thickBot="1" thickTop="1"/>
    <row r="7" spans="1:17" ht="18" customHeight="1" thickTop="1">
      <c r="A7" s="211"/>
      <c r="B7" s="212" t="s">
        <v>211</v>
      </c>
      <c r="C7" s="213"/>
      <c r="D7" s="213"/>
      <c r="E7" s="213"/>
      <c r="F7" s="213"/>
      <c r="G7" s="71"/>
      <c r="H7" s="72"/>
      <c r="I7" s="72"/>
      <c r="J7" s="72"/>
      <c r="K7" s="72"/>
      <c r="L7" s="73"/>
      <c r="M7" s="72"/>
      <c r="N7" s="72"/>
      <c r="O7" s="72"/>
      <c r="P7" s="72"/>
      <c r="Q7" s="203"/>
    </row>
    <row r="8" spans="1:17" ht="18" customHeight="1">
      <c r="A8" s="214"/>
      <c r="B8" s="215" t="s">
        <v>115</v>
      </c>
      <c r="C8" s="216"/>
      <c r="D8" s="217"/>
      <c r="E8" s="218"/>
      <c r="F8" s="219"/>
      <c r="G8" s="78"/>
      <c r="H8" s="79"/>
      <c r="I8" s="80"/>
      <c r="J8" s="80"/>
      <c r="K8" s="80"/>
      <c r="L8" s="81"/>
      <c r="M8" s="79"/>
      <c r="N8" s="80"/>
      <c r="O8" s="80"/>
      <c r="P8" s="80"/>
      <c r="Q8" s="204"/>
    </row>
    <row r="9" spans="1:17" ht="18" customHeight="1">
      <c r="A9" s="214">
        <v>1</v>
      </c>
      <c r="B9" s="215" t="s">
        <v>116</v>
      </c>
      <c r="C9" s="216">
        <v>4865136</v>
      </c>
      <c r="D9" s="220" t="s">
        <v>12</v>
      </c>
      <c r="E9" s="352" t="s">
        <v>366</v>
      </c>
      <c r="F9" s="221">
        <v>100</v>
      </c>
      <c r="G9" s="141">
        <v>1386</v>
      </c>
      <c r="H9" s="80">
        <v>1381</v>
      </c>
      <c r="I9" s="80">
        <f aca="true" t="shared" si="0" ref="I9:I49">G9-H9</f>
        <v>5</v>
      </c>
      <c r="J9" s="80">
        <f aca="true" t="shared" si="1" ref="J9:J49">$F9*I9</f>
        <v>500</v>
      </c>
      <c r="K9" s="80">
        <f aca="true" t="shared" si="2" ref="K9:K49">J9/1000000</f>
        <v>0.0005</v>
      </c>
      <c r="L9" s="248">
        <v>43785</v>
      </c>
      <c r="M9" s="80">
        <v>42472</v>
      </c>
      <c r="N9" s="80">
        <f aca="true" t="shared" si="3" ref="N9:N49">L9-M9</f>
        <v>1313</v>
      </c>
      <c r="O9" s="80">
        <f aca="true" t="shared" si="4" ref="O9:O49">$F9*N9</f>
        <v>131300</v>
      </c>
      <c r="P9" s="80">
        <f aca="true" t="shared" si="5" ref="P9:P49">O9/1000000</f>
        <v>0.1313</v>
      </c>
      <c r="Q9" s="204"/>
    </row>
    <row r="10" spans="1:17" ht="18" customHeight="1">
      <c r="A10" s="214">
        <v>2</v>
      </c>
      <c r="B10" s="215" t="s">
        <v>117</v>
      </c>
      <c r="C10" s="216">
        <v>4865137</v>
      </c>
      <c r="D10" s="220" t="s">
        <v>12</v>
      </c>
      <c r="E10" s="352" t="s">
        <v>366</v>
      </c>
      <c r="F10" s="221">
        <v>100</v>
      </c>
      <c r="G10" s="141">
        <v>1139</v>
      </c>
      <c r="H10" s="80">
        <v>1108</v>
      </c>
      <c r="I10" s="80">
        <f t="shared" si="0"/>
        <v>31</v>
      </c>
      <c r="J10" s="80">
        <f t="shared" si="1"/>
        <v>3100</v>
      </c>
      <c r="K10" s="80">
        <f t="shared" si="2"/>
        <v>0.0031</v>
      </c>
      <c r="L10" s="248">
        <v>93529</v>
      </c>
      <c r="M10" s="80">
        <v>88903</v>
      </c>
      <c r="N10" s="80">
        <f t="shared" si="3"/>
        <v>4626</v>
      </c>
      <c r="O10" s="80">
        <f t="shared" si="4"/>
        <v>462600</v>
      </c>
      <c r="P10" s="80">
        <f t="shared" si="5"/>
        <v>0.4626</v>
      </c>
      <c r="Q10" s="204"/>
    </row>
    <row r="11" spans="1:17" ht="18" customHeight="1">
      <c r="A11" s="214">
        <v>3</v>
      </c>
      <c r="B11" s="215" t="s">
        <v>118</v>
      </c>
      <c r="C11" s="216">
        <v>4865138</v>
      </c>
      <c r="D11" s="220" t="s">
        <v>12</v>
      </c>
      <c r="E11" s="352" t="s">
        <v>366</v>
      </c>
      <c r="F11" s="221">
        <v>100</v>
      </c>
      <c r="G11" s="141">
        <v>999809</v>
      </c>
      <c r="H11" s="80">
        <v>999819</v>
      </c>
      <c r="I11" s="80">
        <f t="shared" si="0"/>
        <v>-10</v>
      </c>
      <c r="J11" s="80">
        <f t="shared" si="1"/>
        <v>-1000</v>
      </c>
      <c r="K11" s="80">
        <f t="shared" si="2"/>
        <v>-0.001</v>
      </c>
      <c r="L11" s="248">
        <v>5787</v>
      </c>
      <c r="M11" s="80">
        <v>4515</v>
      </c>
      <c r="N11" s="80">
        <f t="shared" si="3"/>
        <v>1272</v>
      </c>
      <c r="O11" s="80">
        <f t="shared" si="4"/>
        <v>127200</v>
      </c>
      <c r="P11" s="80">
        <f t="shared" si="5"/>
        <v>0.1272</v>
      </c>
      <c r="Q11" s="204"/>
    </row>
    <row r="12" spans="1:17" ht="18" customHeight="1">
      <c r="A12" s="214">
        <v>4</v>
      </c>
      <c r="B12" s="215" t="s">
        <v>119</v>
      </c>
      <c r="C12" s="216">
        <v>4865139</v>
      </c>
      <c r="D12" s="220" t="s">
        <v>12</v>
      </c>
      <c r="E12" s="352" t="s">
        <v>366</v>
      </c>
      <c r="F12" s="221">
        <v>100</v>
      </c>
      <c r="G12" s="141">
        <v>2639</v>
      </c>
      <c r="H12" s="80">
        <v>2567</v>
      </c>
      <c r="I12" s="80">
        <f t="shared" si="0"/>
        <v>72</v>
      </c>
      <c r="J12" s="80">
        <f t="shared" si="1"/>
        <v>7200</v>
      </c>
      <c r="K12" s="80">
        <f t="shared" si="2"/>
        <v>0.0072</v>
      </c>
      <c r="L12" s="248">
        <v>49883</v>
      </c>
      <c r="M12" s="80">
        <v>46484</v>
      </c>
      <c r="N12" s="80">
        <f t="shared" si="3"/>
        <v>3399</v>
      </c>
      <c r="O12" s="80">
        <f t="shared" si="4"/>
        <v>339900</v>
      </c>
      <c r="P12" s="80">
        <f t="shared" si="5"/>
        <v>0.3399</v>
      </c>
      <c r="Q12" s="204"/>
    </row>
    <row r="13" spans="1:17" ht="18" customHeight="1">
      <c r="A13" s="214">
        <v>5</v>
      </c>
      <c r="B13" s="215" t="s">
        <v>120</v>
      </c>
      <c r="C13" s="216">
        <v>4864948</v>
      </c>
      <c r="D13" s="220" t="s">
        <v>12</v>
      </c>
      <c r="E13" s="352" t="s">
        <v>366</v>
      </c>
      <c r="F13" s="221">
        <v>1000</v>
      </c>
      <c r="G13" s="141">
        <v>19999</v>
      </c>
      <c r="H13" s="80">
        <v>17870</v>
      </c>
      <c r="I13" s="80">
        <f t="shared" si="0"/>
        <v>2129</v>
      </c>
      <c r="J13" s="80">
        <f t="shared" si="1"/>
        <v>2129000</v>
      </c>
      <c r="K13" s="80">
        <f t="shared" si="2"/>
        <v>2.129</v>
      </c>
      <c r="L13" s="248">
        <v>194</v>
      </c>
      <c r="M13" s="80">
        <v>194</v>
      </c>
      <c r="N13" s="80">
        <f t="shared" si="3"/>
        <v>0</v>
      </c>
      <c r="O13" s="80">
        <f t="shared" si="4"/>
        <v>0</v>
      </c>
      <c r="P13" s="80">
        <f t="shared" si="5"/>
        <v>0</v>
      </c>
      <c r="Q13" s="204"/>
    </row>
    <row r="14" spans="1:17" ht="18" customHeight="1">
      <c r="A14" s="214"/>
      <c r="B14" s="222" t="s">
        <v>161</v>
      </c>
      <c r="C14" s="216"/>
      <c r="D14" s="220"/>
      <c r="E14" s="352"/>
      <c r="F14" s="221"/>
      <c r="G14" s="141"/>
      <c r="H14" s="80"/>
      <c r="I14" s="80"/>
      <c r="J14" s="80"/>
      <c r="K14" s="80"/>
      <c r="L14" s="248"/>
      <c r="M14" s="80"/>
      <c r="N14" s="80"/>
      <c r="O14" s="80"/>
      <c r="P14" s="80"/>
      <c r="Q14" s="204"/>
    </row>
    <row r="15" spans="1:17" ht="18" customHeight="1">
      <c r="A15" s="214"/>
      <c r="B15" s="222" t="s">
        <v>115</v>
      </c>
      <c r="C15" s="216"/>
      <c r="D15" s="220"/>
      <c r="E15" s="352"/>
      <c r="F15" s="221"/>
      <c r="G15" s="141"/>
      <c r="H15" s="80"/>
      <c r="I15" s="80"/>
      <c r="J15" s="80"/>
      <c r="K15" s="80"/>
      <c r="L15" s="248"/>
      <c r="M15" s="80"/>
      <c r="N15" s="80"/>
      <c r="O15" s="80"/>
      <c r="P15" s="80"/>
      <c r="Q15" s="204"/>
    </row>
    <row r="16" spans="1:17" ht="18" customHeight="1">
      <c r="A16" s="214">
        <v>6</v>
      </c>
      <c r="B16" s="215" t="s">
        <v>212</v>
      </c>
      <c r="C16" s="216">
        <v>4865124</v>
      </c>
      <c r="D16" s="217" t="s">
        <v>12</v>
      </c>
      <c r="E16" s="352" t="s">
        <v>366</v>
      </c>
      <c r="F16" s="221">
        <v>100</v>
      </c>
      <c r="G16" s="141">
        <v>0</v>
      </c>
      <c r="H16" s="80">
        <v>0</v>
      </c>
      <c r="I16" s="80">
        <f>G16-H16</f>
        <v>0</v>
      </c>
      <c r="J16" s="80">
        <f t="shared" si="1"/>
        <v>0</v>
      </c>
      <c r="K16" s="80">
        <f t="shared" si="2"/>
        <v>0</v>
      </c>
      <c r="L16" s="248">
        <v>238711</v>
      </c>
      <c r="M16" s="80">
        <v>232271</v>
      </c>
      <c r="N16" s="80">
        <f>L16-M16</f>
        <v>6440</v>
      </c>
      <c r="O16" s="80">
        <f t="shared" si="4"/>
        <v>644000</v>
      </c>
      <c r="P16" s="80">
        <f t="shared" si="5"/>
        <v>0.644</v>
      </c>
      <c r="Q16" s="204"/>
    </row>
    <row r="17" spans="1:17" ht="18" customHeight="1">
      <c r="A17" s="214">
        <v>7</v>
      </c>
      <c r="B17" s="215" t="s">
        <v>213</v>
      </c>
      <c r="C17" s="216">
        <v>4865125</v>
      </c>
      <c r="D17" s="220" t="s">
        <v>12</v>
      </c>
      <c r="E17" s="352" t="s">
        <v>366</v>
      </c>
      <c r="F17" s="221">
        <v>100</v>
      </c>
      <c r="G17" s="141">
        <v>12</v>
      </c>
      <c r="H17" s="80">
        <v>12</v>
      </c>
      <c r="I17" s="80">
        <f t="shared" si="0"/>
        <v>0</v>
      </c>
      <c r="J17" s="80">
        <f t="shared" si="1"/>
        <v>0</v>
      </c>
      <c r="K17" s="80">
        <f t="shared" si="2"/>
        <v>0</v>
      </c>
      <c r="L17" s="248">
        <v>362065</v>
      </c>
      <c r="M17" s="80">
        <v>349191</v>
      </c>
      <c r="N17" s="80">
        <f t="shared" si="3"/>
        <v>12874</v>
      </c>
      <c r="O17" s="80">
        <f t="shared" si="4"/>
        <v>1287400</v>
      </c>
      <c r="P17" s="80">
        <f t="shared" si="5"/>
        <v>1.2874</v>
      </c>
      <c r="Q17" s="204"/>
    </row>
    <row r="18" spans="1:17" ht="18" customHeight="1">
      <c r="A18" s="214">
        <v>8</v>
      </c>
      <c r="B18" s="218" t="s">
        <v>214</v>
      </c>
      <c r="C18" s="216">
        <v>4865126</v>
      </c>
      <c r="D18" s="220" t="s">
        <v>12</v>
      </c>
      <c r="E18" s="352" t="s">
        <v>366</v>
      </c>
      <c r="F18" s="221">
        <v>100</v>
      </c>
      <c r="G18" s="141">
        <v>65</v>
      </c>
      <c r="H18" s="80">
        <v>65</v>
      </c>
      <c r="I18" s="80">
        <f t="shared" si="0"/>
        <v>0</v>
      </c>
      <c r="J18" s="80">
        <f t="shared" si="1"/>
        <v>0</v>
      </c>
      <c r="K18" s="80">
        <f t="shared" si="2"/>
        <v>0</v>
      </c>
      <c r="L18" s="248">
        <v>154940</v>
      </c>
      <c r="M18" s="80">
        <v>142832</v>
      </c>
      <c r="N18" s="80">
        <f t="shared" si="3"/>
        <v>12108</v>
      </c>
      <c r="O18" s="80">
        <f t="shared" si="4"/>
        <v>1210800</v>
      </c>
      <c r="P18" s="80">
        <f t="shared" si="5"/>
        <v>1.2108</v>
      </c>
      <c r="Q18" s="204"/>
    </row>
    <row r="19" spans="1:17" ht="18" customHeight="1">
      <c r="A19" s="214">
        <v>9</v>
      </c>
      <c r="B19" s="215" t="s">
        <v>215</v>
      </c>
      <c r="C19" s="216">
        <v>4865127</v>
      </c>
      <c r="D19" s="220" t="s">
        <v>12</v>
      </c>
      <c r="E19" s="352" t="s">
        <v>366</v>
      </c>
      <c r="F19" s="221">
        <v>100</v>
      </c>
      <c r="G19" s="141">
        <v>16</v>
      </c>
      <c r="H19" s="80">
        <v>16</v>
      </c>
      <c r="I19" s="80">
        <f t="shared" si="0"/>
        <v>0</v>
      </c>
      <c r="J19" s="80">
        <f t="shared" si="1"/>
        <v>0</v>
      </c>
      <c r="K19" s="80">
        <f t="shared" si="2"/>
        <v>0</v>
      </c>
      <c r="L19" s="248">
        <v>270914</v>
      </c>
      <c r="M19" s="80">
        <v>261230</v>
      </c>
      <c r="N19" s="80">
        <f t="shared" si="3"/>
        <v>9684</v>
      </c>
      <c r="O19" s="80">
        <f t="shared" si="4"/>
        <v>968400</v>
      </c>
      <c r="P19" s="80">
        <f t="shared" si="5"/>
        <v>0.9684</v>
      </c>
      <c r="Q19" s="204"/>
    </row>
    <row r="20" spans="1:17" ht="18" customHeight="1">
      <c r="A20" s="214">
        <v>10</v>
      </c>
      <c r="B20" s="215" t="s">
        <v>216</v>
      </c>
      <c r="C20" s="216">
        <v>4865128</v>
      </c>
      <c r="D20" s="220" t="s">
        <v>12</v>
      </c>
      <c r="E20" s="352" t="s">
        <v>366</v>
      </c>
      <c r="F20" s="221">
        <v>100</v>
      </c>
      <c r="G20" s="141">
        <v>3</v>
      </c>
      <c r="H20" s="80">
        <v>3</v>
      </c>
      <c r="I20" s="80">
        <f t="shared" si="0"/>
        <v>0</v>
      </c>
      <c r="J20" s="80">
        <f t="shared" si="1"/>
        <v>0</v>
      </c>
      <c r="K20" s="80">
        <f t="shared" si="2"/>
        <v>0</v>
      </c>
      <c r="L20" s="248">
        <v>168619</v>
      </c>
      <c r="M20" s="80">
        <v>162006</v>
      </c>
      <c r="N20" s="80">
        <f t="shared" si="3"/>
        <v>6613</v>
      </c>
      <c r="O20" s="80">
        <f t="shared" si="4"/>
        <v>661300</v>
      </c>
      <c r="P20" s="80">
        <f t="shared" si="5"/>
        <v>0.6613</v>
      </c>
      <c r="Q20" s="204"/>
    </row>
    <row r="21" spans="1:17" ht="18" customHeight="1">
      <c r="A21" s="214">
        <v>11</v>
      </c>
      <c r="B21" s="215" t="s">
        <v>217</v>
      </c>
      <c r="C21" s="216">
        <v>4865129</v>
      </c>
      <c r="D21" s="217" t="s">
        <v>12</v>
      </c>
      <c r="E21" s="352" t="s">
        <v>366</v>
      </c>
      <c r="F21" s="221">
        <v>100</v>
      </c>
      <c r="G21" s="141">
        <v>42</v>
      </c>
      <c r="H21" s="80">
        <v>42</v>
      </c>
      <c r="I21" s="80">
        <f>G21-H21</f>
        <v>0</v>
      </c>
      <c r="J21" s="80">
        <f t="shared" si="1"/>
        <v>0</v>
      </c>
      <c r="K21" s="80">
        <f t="shared" si="2"/>
        <v>0</v>
      </c>
      <c r="L21" s="248">
        <v>120402</v>
      </c>
      <c r="M21" s="80">
        <v>116823</v>
      </c>
      <c r="N21" s="80">
        <f>L21-M21</f>
        <v>3579</v>
      </c>
      <c r="O21" s="80">
        <f t="shared" si="4"/>
        <v>357900</v>
      </c>
      <c r="P21" s="80">
        <f t="shared" si="5"/>
        <v>0.3579</v>
      </c>
      <c r="Q21" s="204"/>
    </row>
    <row r="22" spans="1:17" ht="18" customHeight="1">
      <c r="A22" s="214">
        <v>12</v>
      </c>
      <c r="B22" s="215" t="s">
        <v>218</v>
      </c>
      <c r="C22" s="216">
        <v>4865130</v>
      </c>
      <c r="D22" s="220" t="s">
        <v>12</v>
      </c>
      <c r="E22" s="352" t="s">
        <v>366</v>
      </c>
      <c r="F22" s="221">
        <v>100</v>
      </c>
      <c r="G22" s="141">
        <v>1</v>
      </c>
      <c r="H22" s="80">
        <v>1</v>
      </c>
      <c r="I22" s="80">
        <f t="shared" si="0"/>
        <v>0</v>
      </c>
      <c r="J22" s="80">
        <f t="shared" si="1"/>
        <v>0</v>
      </c>
      <c r="K22" s="80">
        <f t="shared" si="2"/>
        <v>0</v>
      </c>
      <c r="L22" s="248">
        <v>153697</v>
      </c>
      <c r="M22" s="80">
        <v>146111</v>
      </c>
      <c r="N22" s="80">
        <f t="shared" si="3"/>
        <v>7586</v>
      </c>
      <c r="O22" s="80">
        <f t="shared" si="4"/>
        <v>758600</v>
      </c>
      <c r="P22" s="80">
        <f t="shared" si="5"/>
        <v>0.7586</v>
      </c>
      <c r="Q22" s="204"/>
    </row>
    <row r="23" spans="1:17" ht="18" customHeight="1">
      <c r="A23" s="214">
        <v>13</v>
      </c>
      <c r="B23" s="215" t="s">
        <v>219</v>
      </c>
      <c r="C23" s="216">
        <v>4865131</v>
      </c>
      <c r="D23" s="220" t="s">
        <v>12</v>
      </c>
      <c r="E23" s="352" t="s">
        <v>366</v>
      </c>
      <c r="F23" s="221">
        <v>100</v>
      </c>
      <c r="G23" s="141">
        <v>20</v>
      </c>
      <c r="H23" s="80">
        <v>20</v>
      </c>
      <c r="I23" s="80">
        <f t="shared" si="0"/>
        <v>0</v>
      </c>
      <c r="J23" s="80">
        <f t="shared" si="1"/>
        <v>0</v>
      </c>
      <c r="K23" s="80">
        <f t="shared" si="2"/>
        <v>0</v>
      </c>
      <c r="L23" s="248">
        <v>195200</v>
      </c>
      <c r="M23" s="80">
        <v>192154</v>
      </c>
      <c r="N23" s="80">
        <f t="shared" si="3"/>
        <v>3046</v>
      </c>
      <c r="O23" s="80">
        <f t="shared" si="4"/>
        <v>304600</v>
      </c>
      <c r="P23" s="80">
        <f t="shared" si="5"/>
        <v>0.3046</v>
      </c>
      <c r="Q23" s="204"/>
    </row>
    <row r="24" spans="1:17" ht="18" customHeight="1">
      <c r="A24" s="214"/>
      <c r="B24" s="223" t="s">
        <v>220</v>
      </c>
      <c r="C24" s="216"/>
      <c r="D24" s="220"/>
      <c r="E24" s="352"/>
      <c r="F24" s="221"/>
      <c r="G24" s="141"/>
      <c r="H24" s="80"/>
      <c r="I24" s="80"/>
      <c r="J24" s="80"/>
      <c r="K24" s="80"/>
      <c r="L24" s="248"/>
      <c r="M24" s="80"/>
      <c r="N24" s="80"/>
      <c r="O24" s="80"/>
      <c r="P24" s="80"/>
      <c r="Q24" s="204"/>
    </row>
    <row r="25" spans="1:17" ht="18" customHeight="1">
      <c r="A25" s="214">
        <v>14</v>
      </c>
      <c r="B25" s="215" t="s">
        <v>221</v>
      </c>
      <c r="C25" s="216">
        <v>4865037</v>
      </c>
      <c r="D25" s="220" t="s">
        <v>12</v>
      </c>
      <c r="E25" s="352" t="s">
        <v>366</v>
      </c>
      <c r="F25" s="221">
        <v>1100</v>
      </c>
      <c r="G25" s="141">
        <v>0</v>
      </c>
      <c r="H25" s="80">
        <v>0</v>
      </c>
      <c r="I25" s="80">
        <f t="shared" si="0"/>
        <v>0</v>
      </c>
      <c r="J25" s="80">
        <f t="shared" si="1"/>
        <v>0</v>
      </c>
      <c r="K25" s="80">
        <f t="shared" si="2"/>
        <v>0</v>
      </c>
      <c r="L25" s="248">
        <v>25336</v>
      </c>
      <c r="M25" s="80">
        <v>22747</v>
      </c>
      <c r="N25" s="80">
        <f t="shared" si="3"/>
        <v>2589</v>
      </c>
      <c r="O25" s="80">
        <f t="shared" si="4"/>
        <v>2847900</v>
      </c>
      <c r="P25" s="80">
        <f t="shared" si="5"/>
        <v>2.8479</v>
      </c>
      <c r="Q25" s="204"/>
    </row>
    <row r="26" spans="1:17" ht="18" customHeight="1">
      <c r="A26" s="214">
        <v>15</v>
      </c>
      <c r="B26" s="215" t="s">
        <v>222</v>
      </c>
      <c r="C26" s="216">
        <v>4865038</v>
      </c>
      <c r="D26" s="220" t="s">
        <v>12</v>
      </c>
      <c r="E26" s="352" t="s">
        <v>366</v>
      </c>
      <c r="F26" s="221">
        <v>1000</v>
      </c>
      <c r="G26" s="141">
        <v>4687</v>
      </c>
      <c r="H26" s="80">
        <v>4686</v>
      </c>
      <c r="I26" s="80">
        <f t="shared" si="0"/>
        <v>1</v>
      </c>
      <c r="J26" s="80">
        <f t="shared" si="1"/>
        <v>1000</v>
      </c>
      <c r="K26" s="80">
        <f t="shared" si="2"/>
        <v>0.001</v>
      </c>
      <c r="L26" s="248">
        <v>35989</v>
      </c>
      <c r="M26" s="80">
        <v>35973</v>
      </c>
      <c r="N26" s="80">
        <f t="shared" si="3"/>
        <v>16</v>
      </c>
      <c r="O26" s="80">
        <f t="shared" si="4"/>
        <v>16000</v>
      </c>
      <c r="P26" s="80">
        <f t="shared" si="5"/>
        <v>0.016</v>
      </c>
      <c r="Q26" s="204"/>
    </row>
    <row r="27" spans="1:17" ht="18" customHeight="1">
      <c r="A27" s="214">
        <v>16</v>
      </c>
      <c r="B27" s="215" t="s">
        <v>223</v>
      </c>
      <c r="C27" s="216">
        <v>4865039</v>
      </c>
      <c r="D27" s="220" t="s">
        <v>12</v>
      </c>
      <c r="E27" s="352" t="s">
        <v>366</v>
      </c>
      <c r="F27" s="221">
        <v>1100</v>
      </c>
      <c r="G27" s="141">
        <v>0</v>
      </c>
      <c r="H27" s="80">
        <v>0</v>
      </c>
      <c r="I27" s="80">
        <f t="shared" si="0"/>
        <v>0</v>
      </c>
      <c r="J27" s="80">
        <f t="shared" si="1"/>
        <v>0</v>
      </c>
      <c r="K27" s="80">
        <f t="shared" si="2"/>
        <v>0</v>
      </c>
      <c r="L27" s="248">
        <v>95714</v>
      </c>
      <c r="M27" s="80">
        <v>92892</v>
      </c>
      <c r="N27" s="80">
        <f t="shared" si="3"/>
        <v>2822</v>
      </c>
      <c r="O27" s="80">
        <f t="shared" si="4"/>
        <v>3104200</v>
      </c>
      <c r="P27" s="80">
        <f t="shared" si="5"/>
        <v>3.1042</v>
      </c>
      <c r="Q27" s="204"/>
    </row>
    <row r="28" spans="1:17" ht="18" customHeight="1">
      <c r="A28" s="214">
        <v>17</v>
      </c>
      <c r="B28" s="218" t="s">
        <v>224</v>
      </c>
      <c r="C28" s="216">
        <v>4865040</v>
      </c>
      <c r="D28" s="220" t="s">
        <v>12</v>
      </c>
      <c r="E28" s="352" t="s">
        <v>366</v>
      </c>
      <c r="F28" s="221">
        <v>1000</v>
      </c>
      <c r="G28" s="141">
        <v>6124</v>
      </c>
      <c r="H28" s="80">
        <v>6097</v>
      </c>
      <c r="I28" s="80">
        <f t="shared" si="0"/>
        <v>27</v>
      </c>
      <c r="J28" s="80">
        <f t="shared" si="1"/>
        <v>27000</v>
      </c>
      <c r="K28" s="80">
        <f t="shared" si="2"/>
        <v>0.027</v>
      </c>
      <c r="L28" s="248">
        <v>47933</v>
      </c>
      <c r="M28" s="80">
        <v>47921</v>
      </c>
      <c r="N28" s="80">
        <f t="shared" si="3"/>
        <v>12</v>
      </c>
      <c r="O28" s="80">
        <f t="shared" si="4"/>
        <v>12000</v>
      </c>
      <c r="P28" s="80">
        <f t="shared" si="5"/>
        <v>0.012</v>
      </c>
      <c r="Q28" s="204"/>
    </row>
    <row r="29" spans="1:17" ht="18" customHeight="1">
      <c r="A29" s="214"/>
      <c r="B29" s="223"/>
      <c r="C29" s="216"/>
      <c r="D29" s="220"/>
      <c r="E29" s="352"/>
      <c r="F29" s="221"/>
      <c r="G29" s="141"/>
      <c r="H29" s="80"/>
      <c r="I29" s="80"/>
      <c r="J29" s="80"/>
      <c r="K29" s="96">
        <f>SUM(K25:K28)</f>
        <v>0.028</v>
      </c>
      <c r="L29" s="248"/>
      <c r="M29" s="80"/>
      <c r="N29" s="80"/>
      <c r="O29" s="80"/>
      <c r="P29" s="96">
        <f>SUM(P25:P28)</f>
        <v>5.980099999999999</v>
      </c>
      <c r="Q29" s="204"/>
    </row>
    <row r="30" spans="1:17" ht="18" customHeight="1">
      <c r="A30" s="214"/>
      <c r="B30" s="222" t="s">
        <v>125</v>
      </c>
      <c r="C30" s="216"/>
      <c r="D30" s="217"/>
      <c r="E30" s="352"/>
      <c r="F30" s="221"/>
      <c r="G30" s="141"/>
      <c r="H30" s="80"/>
      <c r="I30" s="80"/>
      <c r="J30" s="80"/>
      <c r="K30" s="80"/>
      <c r="L30" s="248"/>
      <c r="M30" s="80"/>
      <c r="N30" s="80"/>
      <c r="O30" s="80"/>
      <c r="P30" s="80"/>
      <c r="Q30" s="204"/>
    </row>
    <row r="31" spans="1:17" ht="18" customHeight="1">
      <c r="A31" s="214">
        <v>18</v>
      </c>
      <c r="B31" s="215" t="s">
        <v>193</v>
      </c>
      <c r="C31" s="216">
        <v>4865140</v>
      </c>
      <c r="D31" s="220" t="s">
        <v>12</v>
      </c>
      <c r="E31" s="352" t="s">
        <v>366</v>
      </c>
      <c r="F31" s="221">
        <v>100</v>
      </c>
      <c r="G31" s="141">
        <v>595311</v>
      </c>
      <c r="H31" s="80">
        <v>585163</v>
      </c>
      <c r="I31" s="80">
        <f t="shared" si="0"/>
        <v>10148</v>
      </c>
      <c r="J31" s="80">
        <f t="shared" si="1"/>
        <v>1014800</v>
      </c>
      <c r="K31" s="80">
        <f t="shared" si="2"/>
        <v>1.0148</v>
      </c>
      <c r="L31" s="248">
        <v>42360</v>
      </c>
      <c r="M31" s="80">
        <v>42360</v>
      </c>
      <c r="N31" s="80">
        <f t="shared" si="3"/>
        <v>0</v>
      </c>
      <c r="O31" s="80">
        <f t="shared" si="4"/>
        <v>0</v>
      </c>
      <c r="P31" s="80">
        <f t="shared" si="5"/>
        <v>0</v>
      </c>
      <c r="Q31" s="204"/>
    </row>
    <row r="32" spans="1:17" ht="18" customHeight="1">
      <c r="A32" s="214">
        <v>19</v>
      </c>
      <c r="B32" s="215" t="s">
        <v>194</v>
      </c>
      <c r="C32" s="216">
        <v>4864852</v>
      </c>
      <c r="D32" s="220" t="s">
        <v>12</v>
      </c>
      <c r="E32" s="352" t="s">
        <v>366</v>
      </c>
      <c r="F32" s="221">
        <v>1000</v>
      </c>
      <c r="G32" s="141">
        <v>999942</v>
      </c>
      <c r="H32" s="80">
        <v>999923</v>
      </c>
      <c r="I32" s="80">
        <f>G32-H32</f>
        <v>19</v>
      </c>
      <c r="J32" s="80">
        <f t="shared" si="1"/>
        <v>19000</v>
      </c>
      <c r="K32" s="80">
        <f t="shared" si="2"/>
        <v>0.019</v>
      </c>
      <c r="L32" s="248">
        <v>279</v>
      </c>
      <c r="M32" s="80">
        <v>218</v>
      </c>
      <c r="N32" s="80">
        <f>L32-M32</f>
        <v>61</v>
      </c>
      <c r="O32" s="80">
        <f t="shared" si="4"/>
        <v>61000</v>
      </c>
      <c r="P32" s="80">
        <f t="shared" si="5"/>
        <v>0.061</v>
      </c>
      <c r="Q32" s="204"/>
    </row>
    <row r="33" spans="1:17" ht="18" customHeight="1">
      <c r="A33" s="214">
        <v>20</v>
      </c>
      <c r="B33" s="218" t="s">
        <v>195</v>
      </c>
      <c r="C33" s="216">
        <v>4865142</v>
      </c>
      <c r="D33" s="220" t="s">
        <v>12</v>
      </c>
      <c r="E33" s="352" t="s">
        <v>366</v>
      </c>
      <c r="F33" s="221">
        <v>100</v>
      </c>
      <c r="G33" s="141">
        <v>552230</v>
      </c>
      <c r="H33" s="80">
        <v>533448</v>
      </c>
      <c r="I33" s="80">
        <f>G33-H33</f>
        <v>18782</v>
      </c>
      <c r="J33" s="80">
        <f t="shared" si="1"/>
        <v>1878200</v>
      </c>
      <c r="K33" s="80">
        <f t="shared" si="2"/>
        <v>1.8782</v>
      </c>
      <c r="L33" s="248">
        <v>37353</v>
      </c>
      <c r="M33" s="80">
        <v>37303</v>
      </c>
      <c r="N33" s="80">
        <f>L33-M33</f>
        <v>50</v>
      </c>
      <c r="O33" s="80">
        <f t="shared" si="4"/>
        <v>5000</v>
      </c>
      <c r="P33" s="80">
        <f t="shared" si="5"/>
        <v>0.005</v>
      </c>
      <c r="Q33" s="204"/>
    </row>
    <row r="34" spans="1:17" ht="18" customHeight="1">
      <c r="A34" s="214"/>
      <c r="B34" s="223" t="s">
        <v>199</v>
      </c>
      <c r="C34" s="216"/>
      <c r="D34" s="220"/>
      <c r="E34" s="352"/>
      <c r="F34" s="221"/>
      <c r="G34" s="141"/>
      <c r="H34" s="80"/>
      <c r="I34" s="80"/>
      <c r="J34" s="80"/>
      <c r="K34" s="80"/>
      <c r="L34" s="248"/>
      <c r="M34" s="80"/>
      <c r="N34" s="80"/>
      <c r="O34" s="80"/>
      <c r="P34" s="80"/>
      <c r="Q34" s="204"/>
    </row>
    <row r="35" spans="1:17" ht="18" customHeight="1">
      <c r="A35" s="214">
        <v>21</v>
      </c>
      <c r="B35" s="215" t="s">
        <v>226</v>
      </c>
      <c r="C35" s="216">
        <v>4865132</v>
      </c>
      <c r="D35" s="220" t="s">
        <v>12</v>
      </c>
      <c r="E35" s="352" t="s">
        <v>366</v>
      </c>
      <c r="F35" s="221">
        <v>100</v>
      </c>
      <c r="G35" s="141">
        <v>1187</v>
      </c>
      <c r="H35" s="80">
        <v>1187</v>
      </c>
      <c r="I35" s="80">
        <f t="shared" si="0"/>
        <v>0</v>
      </c>
      <c r="J35" s="80">
        <f t="shared" si="1"/>
        <v>0</v>
      </c>
      <c r="K35" s="80">
        <f t="shared" si="2"/>
        <v>0</v>
      </c>
      <c r="L35" s="248">
        <v>581520</v>
      </c>
      <c r="M35" s="80">
        <v>564067</v>
      </c>
      <c r="N35" s="80">
        <f t="shared" si="3"/>
        <v>17453</v>
      </c>
      <c r="O35" s="80">
        <f t="shared" si="4"/>
        <v>1745300</v>
      </c>
      <c r="P35" s="80">
        <f t="shared" si="5"/>
        <v>1.7453</v>
      </c>
      <c r="Q35" s="204"/>
    </row>
    <row r="36" spans="1:17" ht="18" customHeight="1" thickBot="1">
      <c r="A36" s="225">
        <v>22</v>
      </c>
      <c r="B36" s="235" t="s">
        <v>227</v>
      </c>
      <c r="C36" s="227">
        <v>4864803</v>
      </c>
      <c r="D36" s="229" t="s">
        <v>12</v>
      </c>
      <c r="E36" s="226" t="s">
        <v>366</v>
      </c>
      <c r="F36" s="236">
        <v>100</v>
      </c>
      <c r="G36" s="237">
        <v>60172</v>
      </c>
      <c r="H36" s="91">
        <v>58521</v>
      </c>
      <c r="I36" s="91">
        <f>G36-H36</f>
        <v>1651</v>
      </c>
      <c r="J36" s="91">
        <f t="shared" si="1"/>
        <v>165100</v>
      </c>
      <c r="K36" s="91">
        <f t="shared" si="2"/>
        <v>0.1651</v>
      </c>
      <c r="L36" s="573">
        <v>109725</v>
      </c>
      <c r="M36" s="91">
        <v>103909</v>
      </c>
      <c r="N36" s="91">
        <f>L36-M36</f>
        <v>5816</v>
      </c>
      <c r="O36" s="91">
        <f t="shared" si="4"/>
        <v>581600</v>
      </c>
      <c r="P36" s="91">
        <f t="shared" si="5"/>
        <v>0.5816</v>
      </c>
      <c r="Q36" s="205"/>
    </row>
    <row r="37" spans="1:17" ht="18" customHeight="1" thickTop="1">
      <c r="A37" s="213"/>
      <c r="B37" s="215"/>
      <c r="C37" s="216"/>
      <c r="D37" s="217"/>
      <c r="E37" s="352"/>
      <c r="F37" s="216"/>
      <c r="G37" s="241"/>
      <c r="H37" s="80"/>
      <c r="I37" s="80"/>
      <c r="J37" s="80"/>
      <c r="K37" s="80"/>
      <c r="L37" s="574"/>
      <c r="M37" s="80"/>
      <c r="N37" s="80"/>
      <c r="O37" s="80"/>
      <c r="P37" s="80"/>
      <c r="Q37" s="26"/>
    </row>
    <row r="38" spans="1:17" ht="28.5" customHeight="1" thickBot="1">
      <c r="A38" s="242"/>
      <c r="B38" s="350" t="s">
        <v>368</v>
      </c>
      <c r="C38" s="227"/>
      <c r="D38" s="229"/>
      <c r="E38" s="226"/>
      <c r="F38" s="227"/>
      <c r="G38" s="227"/>
      <c r="H38" s="91"/>
      <c r="I38" s="91"/>
      <c r="J38" s="91"/>
      <c r="K38" s="91"/>
      <c r="L38" s="91"/>
      <c r="M38" s="91"/>
      <c r="N38" s="91"/>
      <c r="O38" s="91"/>
      <c r="P38" s="91"/>
      <c r="Q38" s="245" t="str">
        <f>NDPL!Q1</f>
        <v>APRIL-10</v>
      </c>
    </row>
    <row r="39" spans="1:17" ht="18" customHeight="1" thickTop="1">
      <c r="A39" s="214"/>
      <c r="B39" s="222" t="s">
        <v>202</v>
      </c>
      <c r="C39" s="216"/>
      <c r="D39" s="217"/>
      <c r="E39" s="352"/>
      <c r="F39" s="221"/>
      <c r="G39" s="141"/>
      <c r="H39" s="80"/>
      <c r="I39" s="80"/>
      <c r="J39" s="80"/>
      <c r="K39" s="80"/>
      <c r="L39" s="248"/>
      <c r="M39" s="80"/>
      <c r="N39" s="80"/>
      <c r="O39" s="80"/>
      <c r="P39" s="80"/>
      <c r="Q39" s="203"/>
    </row>
    <row r="40" spans="1:17" ht="25.5">
      <c r="A40" s="214">
        <v>23</v>
      </c>
      <c r="B40" s="224" t="s">
        <v>228</v>
      </c>
      <c r="C40" s="216">
        <v>4865133</v>
      </c>
      <c r="D40" s="220" t="s">
        <v>12</v>
      </c>
      <c r="E40" s="352" t="s">
        <v>366</v>
      </c>
      <c r="F40" s="221">
        <v>-100</v>
      </c>
      <c r="G40" s="141">
        <v>145818</v>
      </c>
      <c r="H40" s="80">
        <v>144507</v>
      </c>
      <c r="I40" s="80">
        <f t="shared" si="0"/>
        <v>1311</v>
      </c>
      <c r="J40" s="80">
        <f t="shared" si="1"/>
        <v>-131100</v>
      </c>
      <c r="K40" s="80">
        <f t="shared" si="2"/>
        <v>-0.1311</v>
      </c>
      <c r="L40" s="248">
        <v>24460</v>
      </c>
      <c r="M40" s="80">
        <v>23999</v>
      </c>
      <c r="N40" s="80">
        <f t="shared" si="3"/>
        <v>461</v>
      </c>
      <c r="O40" s="80">
        <f t="shared" si="4"/>
        <v>-46100</v>
      </c>
      <c r="P40" s="80">
        <f t="shared" si="5"/>
        <v>-0.0461</v>
      </c>
      <c r="Q40" s="204"/>
    </row>
    <row r="41" spans="1:17" ht="18" customHeight="1">
      <c r="A41" s="214"/>
      <c r="B41" s="222" t="s">
        <v>204</v>
      </c>
      <c r="C41" s="216"/>
      <c r="D41" s="220"/>
      <c r="E41" s="352"/>
      <c r="F41" s="221"/>
      <c r="G41" s="141"/>
      <c r="H41" s="80"/>
      <c r="I41" s="80"/>
      <c r="J41" s="80"/>
      <c r="K41" s="80"/>
      <c r="L41" s="248"/>
      <c r="M41" s="80"/>
      <c r="N41" s="80"/>
      <c r="O41" s="80"/>
      <c r="P41" s="80"/>
      <c r="Q41" s="204"/>
    </row>
    <row r="42" spans="1:17" ht="18" customHeight="1">
      <c r="A42" s="214">
        <v>24</v>
      </c>
      <c r="B42" s="215" t="s">
        <v>188</v>
      </c>
      <c r="C42" s="216">
        <v>4865076</v>
      </c>
      <c r="D42" s="220" t="s">
        <v>12</v>
      </c>
      <c r="E42" s="352" t="s">
        <v>366</v>
      </c>
      <c r="F42" s="221">
        <v>100</v>
      </c>
      <c r="G42" s="141">
        <v>590</v>
      </c>
      <c r="H42" s="80">
        <v>526</v>
      </c>
      <c r="I42" s="80">
        <f t="shared" si="0"/>
        <v>64</v>
      </c>
      <c r="J42" s="80">
        <f t="shared" si="1"/>
        <v>6400</v>
      </c>
      <c r="K42" s="80">
        <f t="shared" si="2"/>
        <v>0.0064</v>
      </c>
      <c r="L42" s="248">
        <v>10392</v>
      </c>
      <c r="M42" s="80">
        <v>9781</v>
      </c>
      <c r="N42" s="80">
        <f t="shared" si="3"/>
        <v>611</v>
      </c>
      <c r="O42" s="80">
        <f t="shared" si="4"/>
        <v>61100</v>
      </c>
      <c r="P42" s="80">
        <f t="shared" si="5"/>
        <v>0.0611</v>
      </c>
      <c r="Q42" s="204"/>
    </row>
    <row r="43" spans="1:17" ht="18" customHeight="1">
      <c r="A43" s="214">
        <v>25</v>
      </c>
      <c r="B43" s="218" t="s">
        <v>205</v>
      </c>
      <c r="C43" s="216">
        <v>4865077</v>
      </c>
      <c r="D43" s="220" t="s">
        <v>12</v>
      </c>
      <c r="E43" s="352" t="s">
        <v>366</v>
      </c>
      <c r="F43" s="221">
        <v>100</v>
      </c>
      <c r="G43" s="141"/>
      <c r="H43" s="632"/>
      <c r="I43" s="80">
        <f t="shared" si="0"/>
        <v>0</v>
      </c>
      <c r="J43" s="80">
        <f t="shared" si="1"/>
        <v>0</v>
      </c>
      <c r="K43" s="80">
        <f t="shared" si="2"/>
        <v>0</v>
      </c>
      <c r="L43" s="633"/>
      <c r="M43" s="632"/>
      <c r="N43" s="80">
        <f t="shared" si="3"/>
        <v>0</v>
      </c>
      <c r="O43" s="80">
        <f t="shared" si="4"/>
        <v>0</v>
      </c>
      <c r="P43" s="80">
        <f t="shared" si="5"/>
        <v>0</v>
      </c>
      <c r="Q43" s="204"/>
    </row>
    <row r="44" spans="1:17" ht="18" customHeight="1">
      <c r="A44" s="214"/>
      <c r="B44" s="222" t="s">
        <v>178</v>
      </c>
      <c r="C44" s="216"/>
      <c r="D44" s="220"/>
      <c r="E44" s="352"/>
      <c r="F44" s="221"/>
      <c r="G44" s="141"/>
      <c r="H44" s="80"/>
      <c r="I44" s="80"/>
      <c r="J44" s="80"/>
      <c r="K44" s="80"/>
      <c r="L44" s="248"/>
      <c r="M44" s="80"/>
      <c r="N44" s="80"/>
      <c r="O44" s="80"/>
      <c r="P44" s="80"/>
      <c r="Q44" s="204"/>
    </row>
    <row r="45" spans="1:17" ht="18" customHeight="1">
      <c r="A45" s="214">
        <v>26</v>
      </c>
      <c r="B45" s="215" t="s">
        <v>196</v>
      </c>
      <c r="C45" s="216">
        <v>4865093</v>
      </c>
      <c r="D45" s="220" t="s">
        <v>12</v>
      </c>
      <c r="E45" s="352" t="s">
        <v>366</v>
      </c>
      <c r="F45" s="221">
        <v>100</v>
      </c>
      <c r="G45" s="141">
        <v>3379</v>
      </c>
      <c r="H45" s="80">
        <v>3356</v>
      </c>
      <c r="I45" s="80">
        <f t="shared" si="0"/>
        <v>23</v>
      </c>
      <c r="J45" s="80">
        <f t="shared" si="1"/>
        <v>2300</v>
      </c>
      <c r="K45" s="80">
        <f t="shared" si="2"/>
        <v>0.0023</v>
      </c>
      <c r="L45" s="248">
        <v>41170</v>
      </c>
      <c r="M45" s="80">
        <v>40472</v>
      </c>
      <c r="N45" s="80">
        <f t="shared" si="3"/>
        <v>698</v>
      </c>
      <c r="O45" s="80">
        <f t="shared" si="4"/>
        <v>69800</v>
      </c>
      <c r="P45" s="80">
        <f t="shared" si="5"/>
        <v>0.0698</v>
      </c>
      <c r="Q45" s="204"/>
    </row>
    <row r="46" spans="1:17" ht="18" customHeight="1">
      <c r="A46" s="214">
        <v>27</v>
      </c>
      <c r="B46" s="218" t="s">
        <v>197</v>
      </c>
      <c r="C46" s="216">
        <v>4865094</v>
      </c>
      <c r="D46" s="220" t="s">
        <v>12</v>
      </c>
      <c r="E46" s="352" t="s">
        <v>366</v>
      </c>
      <c r="F46" s="221">
        <v>100</v>
      </c>
      <c r="G46" s="141">
        <v>6498</v>
      </c>
      <c r="H46" s="80">
        <v>6480</v>
      </c>
      <c r="I46" s="80">
        <f>G46-H46</f>
        <v>18</v>
      </c>
      <c r="J46" s="80">
        <f t="shared" si="1"/>
        <v>1800</v>
      </c>
      <c r="K46" s="80">
        <f t="shared" si="2"/>
        <v>0.0018</v>
      </c>
      <c r="L46" s="248">
        <v>38300</v>
      </c>
      <c r="M46" s="80">
        <v>37698</v>
      </c>
      <c r="N46" s="80">
        <f>L46-M46</f>
        <v>602</v>
      </c>
      <c r="O46" s="80">
        <f t="shared" si="4"/>
        <v>60200</v>
      </c>
      <c r="P46" s="80">
        <f t="shared" si="5"/>
        <v>0.0602</v>
      </c>
      <c r="Q46" s="204"/>
    </row>
    <row r="47" spans="1:17" ht="25.5">
      <c r="A47" s="214">
        <v>28</v>
      </c>
      <c r="B47" s="224" t="s">
        <v>225</v>
      </c>
      <c r="C47" s="216">
        <v>4865144</v>
      </c>
      <c r="D47" s="220" t="s">
        <v>12</v>
      </c>
      <c r="E47" s="352" t="s">
        <v>366</v>
      </c>
      <c r="F47" s="221">
        <v>100</v>
      </c>
      <c r="G47" s="141">
        <v>27750</v>
      </c>
      <c r="H47" s="80">
        <v>27741</v>
      </c>
      <c r="I47" s="80">
        <f t="shared" si="0"/>
        <v>9</v>
      </c>
      <c r="J47" s="80">
        <f t="shared" si="1"/>
        <v>900</v>
      </c>
      <c r="K47" s="80">
        <f t="shared" si="2"/>
        <v>0.0009</v>
      </c>
      <c r="L47" s="248">
        <v>81655</v>
      </c>
      <c r="M47" s="80">
        <v>80888</v>
      </c>
      <c r="N47" s="80">
        <f t="shared" si="3"/>
        <v>767</v>
      </c>
      <c r="O47" s="80">
        <f t="shared" si="4"/>
        <v>76700</v>
      </c>
      <c r="P47" s="80">
        <f t="shared" si="5"/>
        <v>0.0767</v>
      </c>
      <c r="Q47" s="204"/>
    </row>
    <row r="48" spans="1:17" ht="18" customHeight="1">
      <c r="A48" s="214"/>
      <c r="B48" s="222" t="s">
        <v>188</v>
      </c>
      <c r="C48" s="216"/>
      <c r="D48" s="220"/>
      <c r="E48" s="217"/>
      <c r="F48" s="221"/>
      <c r="G48" s="141"/>
      <c r="H48" s="80"/>
      <c r="I48" s="80"/>
      <c r="J48" s="80"/>
      <c r="K48" s="80"/>
      <c r="L48" s="248"/>
      <c r="M48" s="80"/>
      <c r="N48" s="80"/>
      <c r="O48" s="80"/>
      <c r="P48" s="80"/>
      <c r="Q48" s="204"/>
    </row>
    <row r="49" spans="1:17" ht="18" customHeight="1">
      <c r="A49" s="214">
        <v>29</v>
      </c>
      <c r="B49" s="215" t="s">
        <v>189</v>
      </c>
      <c r="C49" s="216">
        <v>4865143</v>
      </c>
      <c r="D49" s="220" t="s">
        <v>12</v>
      </c>
      <c r="E49" s="217" t="s">
        <v>13</v>
      </c>
      <c r="F49" s="221">
        <v>-100</v>
      </c>
      <c r="G49" s="141">
        <v>996592</v>
      </c>
      <c r="H49" s="80">
        <v>996592</v>
      </c>
      <c r="I49" s="80">
        <f t="shared" si="0"/>
        <v>0</v>
      </c>
      <c r="J49" s="80">
        <f t="shared" si="1"/>
        <v>0</v>
      </c>
      <c r="K49" s="80">
        <f t="shared" si="2"/>
        <v>0</v>
      </c>
      <c r="L49" s="248">
        <v>883083</v>
      </c>
      <c r="M49" s="80">
        <v>883011</v>
      </c>
      <c r="N49" s="80">
        <f t="shared" si="3"/>
        <v>72</v>
      </c>
      <c r="O49" s="80">
        <f t="shared" si="4"/>
        <v>-7200</v>
      </c>
      <c r="P49" s="80">
        <f t="shared" si="5"/>
        <v>-0.0072</v>
      </c>
      <c r="Q49" s="204"/>
    </row>
    <row r="50" spans="1:23" ht="18" customHeight="1" thickBot="1">
      <c r="A50" s="225"/>
      <c r="B50" s="226"/>
      <c r="C50" s="227"/>
      <c r="D50" s="228"/>
      <c r="E50" s="229"/>
      <c r="F50" s="230"/>
      <c r="G50" s="231"/>
      <c r="H50" s="232"/>
      <c r="I50" s="233"/>
      <c r="J50" s="233"/>
      <c r="K50" s="233"/>
      <c r="L50" s="234"/>
      <c r="M50" s="232"/>
      <c r="N50" s="233"/>
      <c r="O50" s="233"/>
      <c r="P50" s="233"/>
      <c r="Q50" s="239"/>
      <c r="R50" s="99"/>
      <c r="S50" s="99"/>
      <c r="T50" s="99"/>
      <c r="U50" s="99"/>
      <c r="V50" s="99"/>
      <c r="W50" s="99"/>
    </row>
    <row r="51" spans="1:23" ht="15.75" customHeight="1" thickTop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9"/>
      <c r="R51" s="99"/>
      <c r="S51" s="99"/>
      <c r="T51" s="99"/>
      <c r="U51" s="99"/>
      <c r="V51" s="99"/>
      <c r="W51" s="99"/>
    </row>
    <row r="52" spans="1:23" ht="15.7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9"/>
      <c r="R52" s="99"/>
      <c r="S52" s="99"/>
      <c r="T52" s="99"/>
      <c r="U52" s="99"/>
      <c r="V52" s="99"/>
      <c r="W52" s="99"/>
    </row>
    <row r="53" spans="1:23" ht="15.7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  <c r="R53" s="99"/>
      <c r="S53" s="99"/>
      <c r="T53" s="99"/>
      <c r="U53" s="99"/>
      <c r="V53" s="99"/>
      <c r="W53" s="99"/>
    </row>
    <row r="54" spans="1:16" ht="25.5" customHeight="1">
      <c r="A54" s="238" t="s">
        <v>358</v>
      </c>
      <c r="B54" s="94"/>
      <c r="C54" s="95"/>
      <c r="D54" s="94"/>
      <c r="E54" s="94"/>
      <c r="F54" s="94"/>
      <c r="G54" s="94"/>
      <c r="H54" s="94"/>
      <c r="I54" s="94"/>
      <c r="J54" s="94"/>
      <c r="K54" s="106">
        <f>SUM(K9:K53)-K29</f>
        <v>5.1242</v>
      </c>
      <c r="L54" s="94"/>
      <c r="M54" s="94"/>
      <c r="N54" s="94"/>
      <c r="O54" s="94"/>
      <c r="P54" s="106">
        <f>SUM(P9:P53)-P29</f>
        <v>15.8415</v>
      </c>
    </row>
    <row r="55" spans="1:16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1:16" ht="9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16" ht="12.75" hidden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16" ht="23.25" customHeight="1" thickBot="1">
      <c r="A58" s="94"/>
      <c r="B58" s="94"/>
      <c r="C58" s="335"/>
      <c r="D58" s="94"/>
      <c r="E58" s="94"/>
      <c r="F58" s="94"/>
      <c r="G58" s="94"/>
      <c r="H58" s="94"/>
      <c r="I58" s="94"/>
      <c r="J58" s="338"/>
      <c r="K58" s="357" t="s">
        <v>359</v>
      </c>
      <c r="L58" s="94"/>
      <c r="M58" s="94"/>
      <c r="N58" s="94"/>
      <c r="O58" s="94"/>
      <c r="P58" s="357" t="s">
        <v>360</v>
      </c>
    </row>
    <row r="59" spans="1:17" ht="20.25">
      <c r="A59" s="332"/>
      <c r="B59" s="333"/>
      <c r="C59" s="238"/>
      <c r="D59" s="55"/>
      <c r="E59" s="55"/>
      <c r="F59" s="55"/>
      <c r="G59" s="55"/>
      <c r="H59" s="55"/>
      <c r="I59" s="55"/>
      <c r="J59" s="334"/>
      <c r="K59" s="333"/>
      <c r="L59" s="333"/>
      <c r="M59" s="333"/>
      <c r="N59" s="333"/>
      <c r="O59" s="333"/>
      <c r="P59" s="333"/>
      <c r="Q59" s="56"/>
    </row>
    <row r="60" spans="1:17" ht="20.25">
      <c r="A60" s="337"/>
      <c r="B60" s="238" t="s">
        <v>356</v>
      </c>
      <c r="C60" s="238"/>
      <c r="D60" s="327"/>
      <c r="E60" s="327"/>
      <c r="F60" s="327"/>
      <c r="G60" s="327"/>
      <c r="H60" s="327"/>
      <c r="I60" s="327"/>
      <c r="J60" s="327"/>
      <c r="K60" s="336">
        <f>K54</f>
        <v>5.1242</v>
      </c>
      <c r="L60" s="79"/>
      <c r="M60" s="79"/>
      <c r="N60" s="79"/>
      <c r="O60" s="79"/>
      <c r="P60" s="336">
        <f>P54</f>
        <v>15.8415</v>
      </c>
      <c r="Q60" s="57"/>
    </row>
    <row r="61" spans="1:17" ht="20.25">
      <c r="A61" s="337"/>
      <c r="B61" s="238"/>
      <c r="C61" s="238"/>
      <c r="D61" s="327"/>
      <c r="E61" s="327"/>
      <c r="F61" s="327"/>
      <c r="G61" s="327"/>
      <c r="H61" s="327"/>
      <c r="I61" s="329"/>
      <c r="J61" s="142"/>
      <c r="K61" s="79"/>
      <c r="L61" s="79"/>
      <c r="M61" s="79"/>
      <c r="N61" s="79"/>
      <c r="O61" s="79"/>
      <c r="P61" s="79"/>
      <c r="Q61" s="57"/>
    </row>
    <row r="62" spans="1:17" ht="20.25">
      <c r="A62" s="337"/>
      <c r="B62" s="238" t="s">
        <v>349</v>
      </c>
      <c r="C62" s="238"/>
      <c r="D62" s="327"/>
      <c r="E62" s="327"/>
      <c r="F62" s="327"/>
      <c r="G62" s="327"/>
      <c r="H62" s="327"/>
      <c r="I62" s="327"/>
      <c r="J62" s="327"/>
      <c r="K62" s="336">
        <f>-'STEPPED UP GENCO'!K50</f>
        <v>0.0016655916</v>
      </c>
      <c r="L62" s="336"/>
      <c r="M62" s="336"/>
      <c r="N62" s="336"/>
      <c r="O62" s="336"/>
      <c r="P62" s="336">
        <f>-'STEPPED UP GENCO'!P50</f>
        <v>-0.9120908136</v>
      </c>
      <c r="Q62" s="57"/>
    </row>
    <row r="63" spans="1:17" ht="20.25">
      <c r="A63" s="337"/>
      <c r="B63" s="238"/>
      <c r="C63" s="238"/>
      <c r="D63" s="330"/>
      <c r="E63" s="330"/>
      <c r="F63" s="330"/>
      <c r="G63" s="330"/>
      <c r="H63" s="330"/>
      <c r="I63" s="331"/>
      <c r="J63" s="326"/>
      <c r="K63" s="20"/>
      <c r="L63" s="20"/>
      <c r="M63" s="20"/>
      <c r="N63" s="20"/>
      <c r="O63" s="20"/>
      <c r="P63" s="20"/>
      <c r="Q63" s="57"/>
    </row>
    <row r="64" spans="1:17" ht="20.25">
      <c r="A64" s="337"/>
      <c r="B64" s="238" t="s">
        <v>357</v>
      </c>
      <c r="C64" s="238"/>
      <c r="D64" s="20"/>
      <c r="E64" s="20"/>
      <c r="F64" s="20"/>
      <c r="G64" s="20"/>
      <c r="H64" s="20"/>
      <c r="I64" s="20"/>
      <c r="J64" s="20"/>
      <c r="K64" s="340">
        <f>SUM(K60:K63)</f>
        <v>5.1258655916</v>
      </c>
      <c r="L64" s="20"/>
      <c r="M64" s="20"/>
      <c r="N64" s="20"/>
      <c r="O64" s="20"/>
      <c r="P64" s="340">
        <f>SUM(P60:P63)</f>
        <v>14.9294091864</v>
      </c>
      <c r="Q64" s="57"/>
    </row>
    <row r="65" spans="1:17" ht="20.25">
      <c r="A65" s="314"/>
      <c r="B65" s="20"/>
      <c r="C65" s="23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57"/>
    </row>
    <row r="66" spans="1:17" ht="13.5" thickBot="1">
      <c r="A66" s="315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21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40" zoomScaleNormal="70" zoomScaleSheetLayoutView="40" zoomScalePageLayoutView="0" workbookViewId="0" topLeftCell="A1">
      <selection activeCell="I60" sqref="I6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6.8515625" style="0" customWidth="1"/>
    <col min="5" max="5" width="25.421875" style="0" customWidth="1"/>
    <col min="6" max="6" width="14.421875" style="0" customWidth="1"/>
    <col min="7" max="7" width="18.140625" style="0" customWidth="1"/>
    <col min="8" max="8" width="18.28125" style="0" customWidth="1"/>
    <col min="9" max="9" width="15.00390625" style="0" customWidth="1"/>
    <col min="10" max="10" width="13.421875" style="0" customWidth="1"/>
    <col min="11" max="11" width="16.57421875" style="0" customWidth="1"/>
    <col min="12" max="12" width="17.140625" style="0" customWidth="1"/>
    <col min="13" max="13" width="17.28125" style="0" customWidth="1"/>
    <col min="14" max="14" width="17.8515625" style="0" customWidth="1"/>
    <col min="15" max="15" width="18.28125" style="0" customWidth="1"/>
    <col min="16" max="16" width="17.140625" style="0" customWidth="1"/>
    <col min="17" max="17" width="20.00390625" style="0" customWidth="1"/>
  </cols>
  <sheetData>
    <row r="1" ht="26.25" customHeight="1">
      <c r="A1" s="1" t="s">
        <v>255</v>
      </c>
    </row>
    <row r="2" spans="1:17" ht="23.25" customHeight="1">
      <c r="A2" s="2" t="s">
        <v>256</v>
      </c>
      <c r="Q2" s="392" t="str">
        <f>NDPL!Q1</f>
        <v>APRIL-10</v>
      </c>
    </row>
    <row r="3" ht="23.25">
      <c r="A3" s="253" t="s">
        <v>231</v>
      </c>
    </row>
    <row r="4" spans="1:16" ht="24" thickBot="1">
      <c r="A4" s="3"/>
      <c r="G4" s="20"/>
      <c r="H4" s="20"/>
      <c r="I4" s="615" t="s">
        <v>384</v>
      </c>
      <c r="J4" s="20"/>
      <c r="K4" s="20"/>
      <c r="L4" s="20"/>
      <c r="M4" s="20"/>
      <c r="N4" s="615" t="s">
        <v>385</v>
      </c>
      <c r="O4" s="20"/>
      <c r="P4" s="20"/>
    </row>
    <row r="5" spans="1:17" ht="51.75" customHeight="1" thickBot="1" thickTop="1">
      <c r="A5" s="39" t="s">
        <v>7</v>
      </c>
      <c r="B5" s="36" t="s">
        <v>8</v>
      </c>
      <c r="C5" s="37" t="s">
        <v>1</v>
      </c>
      <c r="D5" s="37" t="s">
        <v>2</v>
      </c>
      <c r="E5" s="37" t="s">
        <v>3</v>
      </c>
      <c r="F5" s="37" t="s">
        <v>9</v>
      </c>
      <c r="G5" s="39" t="str">
        <f>NDPL!G5</f>
        <v>FINAL READING 01/05/10</v>
      </c>
      <c r="H5" s="37" t="str">
        <f>NDPL!H5</f>
        <v>INTIAL READING 01/04/10</v>
      </c>
      <c r="I5" s="37" t="s">
        <v>4</v>
      </c>
      <c r="J5" s="37" t="s">
        <v>5</v>
      </c>
      <c r="K5" s="37" t="s">
        <v>6</v>
      </c>
      <c r="L5" s="39" t="str">
        <f>NDPL!G5</f>
        <v>FINAL READING 01/05/10</v>
      </c>
      <c r="M5" s="37" t="str">
        <f>NDPL!H5</f>
        <v>INTIAL READING 01/04/10</v>
      </c>
      <c r="N5" s="37" t="s">
        <v>4</v>
      </c>
      <c r="O5" s="37" t="s">
        <v>5</v>
      </c>
      <c r="P5" s="37" t="s">
        <v>6</v>
      </c>
      <c r="Q5" s="37" t="s">
        <v>328</v>
      </c>
    </row>
    <row r="6" ht="14.25" thickBot="1" thickTop="1"/>
    <row r="7" spans="1:17" ht="24" customHeight="1" thickTop="1">
      <c r="A7" s="246" t="s">
        <v>249</v>
      </c>
      <c r="B7" s="69"/>
      <c r="C7" s="70"/>
      <c r="D7" s="70"/>
      <c r="E7" s="70"/>
      <c r="F7" s="70"/>
      <c r="G7" s="73"/>
      <c r="H7" s="72"/>
      <c r="I7" s="72"/>
      <c r="J7" s="72"/>
      <c r="K7" s="72"/>
      <c r="L7" s="73"/>
      <c r="M7" s="72"/>
      <c r="N7" s="72"/>
      <c r="O7" s="72"/>
      <c r="P7" s="74"/>
      <c r="Q7" s="203"/>
    </row>
    <row r="8" spans="1:17" ht="19.5" customHeight="1">
      <c r="A8" s="369" t="s">
        <v>232</v>
      </c>
      <c r="B8" s="252"/>
      <c r="C8" s="252"/>
      <c r="D8" s="252"/>
      <c r="E8" s="252"/>
      <c r="F8" s="252"/>
      <c r="G8" s="140"/>
      <c r="H8" s="79"/>
      <c r="I8" s="80"/>
      <c r="J8" s="80"/>
      <c r="K8" s="80"/>
      <c r="L8" s="81"/>
      <c r="M8" s="79"/>
      <c r="N8" s="80"/>
      <c r="O8" s="80"/>
      <c r="P8" s="82"/>
      <c r="Q8" s="204"/>
    </row>
    <row r="9" spans="1:17" ht="19.5" customHeight="1">
      <c r="A9" s="370" t="s">
        <v>233</v>
      </c>
      <c r="B9" s="252"/>
      <c r="C9" s="252"/>
      <c r="D9" s="252"/>
      <c r="E9" s="252"/>
      <c r="F9" s="252"/>
      <c r="G9" s="140"/>
      <c r="H9" s="79"/>
      <c r="I9" s="80"/>
      <c r="J9" s="80"/>
      <c r="K9" s="80"/>
      <c r="L9" s="81"/>
      <c r="M9" s="79"/>
      <c r="N9" s="80"/>
      <c r="O9" s="80"/>
      <c r="P9" s="82"/>
      <c r="Q9" s="204"/>
    </row>
    <row r="10" spans="1:17" ht="19.5" customHeight="1">
      <c r="A10" s="371">
        <v>1</v>
      </c>
      <c r="B10" s="372" t="s">
        <v>252</v>
      </c>
      <c r="C10" s="578">
        <v>4864848</v>
      </c>
      <c r="D10" s="374" t="s">
        <v>12</v>
      </c>
      <c r="E10" s="373" t="s">
        <v>366</v>
      </c>
      <c r="F10" s="584">
        <v>1000</v>
      </c>
      <c r="G10" s="587">
        <v>210</v>
      </c>
      <c r="H10" s="588">
        <v>210</v>
      </c>
      <c r="I10" s="589">
        <f>G10-H10</f>
        <v>0</v>
      </c>
      <c r="J10" s="589">
        <f aca="true" t="shared" si="0" ref="J10:J33">$F10*I10</f>
        <v>0</v>
      </c>
      <c r="K10" s="589">
        <f aca="true" t="shared" si="1" ref="K10:K33">J10/1000000</f>
        <v>0</v>
      </c>
      <c r="L10" s="590">
        <v>9425</v>
      </c>
      <c r="M10" s="589">
        <v>8922</v>
      </c>
      <c r="N10" s="589">
        <f>L10-M10</f>
        <v>503</v>
      </c>
      <c r="O10" s="589">
        <f aca="true" t="shared" si="2" ref="O10:O33">$F10*N10</f>
        <v>503000</v>
      </c>
      <c r="P10" s="591">
        <f aca="true" t="shared" si="3" ref="P10:P33">O10/1000000</f>
        <v>0.503</v>
      </c>
      <c r="Q10" s="204"/>
    </row>
    <row r="11" spans="1:17" ht="19.5" customHeight="1">
      <c r="A11" s="371">
        <v>2</v>
      </c>
      <c r="B11" s="372" t="s">
        <v>253</v>
      </c>
      <c r="C11" s="578">
        <v>4864849</v>
      </c>
      <c r="D11" s="374" t="s">
        <v>12</v>
      </c>
      <c r="E11" s="373" t="s">
        <v>366</v>
      </c>
      <c r="F11" s="584">
        <v>1000</v>
      </c>
      <c r="G11" s="587">
        <v>122</v>
      </c>
      <c r="H11" s="588">
        <v>122</v>
      </c>
      <c r="I11" s="589">
        <f>G11-H11</f>
        <v>0</v>
      </c>
      <c r="J11" s="589">
        <f t="shared" si="0"/>
        <v>0</v>
      </c>
      <c r="K11" s="589">
        <f t="shared" si="1"/>
        <v>0</v>
      </c>
      <c r="L11" s="590">
        <v>12565</v>
      </c>
      <c r="M11" s="589">
        <v>12258</v>
      </c>
      <c r="N11" s="589">
        <f>L11-M11</f>
        <v>307</v>
      </c>
      <c r="O11" s="589">
        <f t="shared" si="2"/>
        <v>307000</v>
      </c>
      <c r="P11" s="591">
        <f t="shared" si="3"/>
        <v>0.307</v>
      </c>
      <c r="Q11" s="204"/>
    </row>
    <row r="12" spans="1:17" ht="19.5" customHeight="1">
      <c r="A12" s="371">
        <v>3</v>
      </c>
      <c r="B12" s="372" t="s">
        <v>234</v>
      </c>
      <c r="C12" s="578">
        <v>4864846</v>
      </c>
      <c r="D12" s="374" t="s">
        <v>12</v>
      </c>
      <c r="E12" s="373" t="s">
        <v>366</v>
      </c>
      <c r="F12" s="584">
        <v>1000</v>
      </c>
      <c r="G12" s="587">
        <v>40</v>
      </c>
      <c r="H12" s="588">
        <v>40</v>
      </c>
      <c r="I12" s="589">
        <f>G12-H12</f>
        <v>0</v>
      </c>
      <c r="J12" s="589">
        <f t="shared" si="0"/>
        <v>0</v>
      </c>
      <c r="K12" s="589">
        <f t="shared" si="1"/>
        <v>0</v>
      </c>
      <c r="L12" s="590">
        <v>18256</v>
      </c>
      <c r="M12" s="589">
        <v>17702</v>
      </c>
      <c r="N12" s="589">
        <f>L12-M12</f>
        <v>554</v>
      </c>
      <c r="O12" s="589">
        <f t="shared" si="2"/>
        <v>554000</v>
      </c>
      <c r="P12" s="591">
        <f t="shared" si="3"/>
        <v>0.554</v>
      </c>
      <c r="Q12" s="204"/>
    </row>
    <row r="13" spans="1:17" ht="19.5" customHeight="1">
      <c r="A13" s="371">
        <v>4</v>
      </c>
      <c r="B13" s="372" t="s">
        <v>235</v>
      </c>
      <c r="C13" s="578">
        <v>4864847</v>
      </c>
      <c r="D13" s="374" t="s">
        <v>12</v>
      </c>
      <c r="E13" s="373" t="s">
        <v>366</v>
      </c>
      <c r="F13" s="584">
        <v>1000</v>
      </c>
      <c r="G13" s="587">
        <v>107</v>
      </c>
      <c r="H13" s="588">
        <v>107</v>
      </c>
      <c r="I13" s="589">
        <f>G13-H13</f>
        <v>0</v>
      </c>
      <c r="J13" s="589">
        <f t="shared" si="0"/>
        <v>0</v>
      </c>
      <c r="K13" s="589">
        <f t="shared" si="1"/>
        <v>0</v>
      </c>
      <c r="L13" s="590">
        <v>9586</v>
      </c>
      <c r="M13" s="589">
        <v>9113</v>
      </c>
      <c r="N13" s="589">
        <f>L13-M13</f>
        <v>473</v>
      </c>
      <c r="O13" s="589">
        <f t="shared" si="2"/>
        <v>473000</v>
      </c>
      <c r="P13" s="591">
        <f t="shared" si="3"/>
        <v>0.473</v>
      </c>
      <c r="Q13" s="204"/>
    </row>
    <row r="14" spans="1:17" ht="19.5" customHeight="1">
      <c r="A14" s="371">
        <v>5</v>
      </c>
      <c r="B14" s="372" t="s">
        <v>236</v>
      </c>
      <c r="C14" s="578">
        <v>4864850</v>
      </c>
      <c r="D14" s="374" t="s">
        <v>12</v>
      </c>
      <c r="E14" s="373" t="s">
        <v>366</v>
      </c>
      <c r="F14" s="584">
        <v>1000</v>
      </c>
      <c r="G14" s="590">
        <v>255</v>
      </c>
      <c r="H14" s="588">
        <v>229</v>
      </c>
      <c r="I14" s="589">
        <f>G14-H14</f>
        <v>26</v>
      </c>
      <c r="J14" s="589">
        <f t="shared" si="0"/>
        <v>26000</v>
      </c>
      <c r="K14" s="589">
        <f t="shared" si="1"/>
        <v>0.026</v>
      </c>
      <c r="L14" s="590">
        <v>3853</v>
      </c>
      <c r="M14" s="588">
        <v>3782</v>
      </c>
      <c r="N14" s="589">
        <f>L14-M14</f>
        <v>71</v>
      </c>
      <c r="O14" s="589">
        <f t="shared" si="2"/>
        <v>71000</v>
      </c>
      <c r="P14" s="591">
        <f t="shared" si="3"/>
        <v>0.071</v>
      </c>
      <c r="Q14" s="204"/>
    </row>
    <row r="15" spans="1:17" ht="19.5" customHeight="1">
      <c r="A15" s="369" t="s">
        <v>237</v>
      </c>
      <c r="B15" s="375"/>
      <c r="C15" s="579"/>
      <c r="D15" s="376"/>
      <c r="E15" s="375"/>
      <c r="F15" s="585"/>
      <c r="G15" s="590"/>
      <c r="H15" s="589"/>
      <c r="I15" s="589"/>
      <c r="J15" s="589"/>
      <c r="K15" s="589"/>
      <c r="L15" s="590"/>
      <c r="M15" s="589"/>
      <c r="N15" s="589"/>
      <c r="O15" s="589"/>
      <c r="P15" s="591"/>
      <c r="Q15" s="204"/>
    </row>
    <row r="16" spans="1:17" ht="19.5" customHeight="1">
      <c r="A16" s="377">
        <v>6</v>
      </c>
      <c r="B16" s="375" t="s">
        <v>254</v>
      </c>
      <c r="C16" s="579">
        <v>4864804</v>
      </c>
      <c r="D16" s="376" t="s">
        <v>12</v>
      </c>
      <c r="E16" s="373" t="s">
        <v>366</v>
      </c>
      <c r="F16" s="585">
        <v>100</v>
      </c>
      <c r="G16" s="590">
        <v>368</v>
      </c>
      <c r="H16" s="589">
        <v>368</v>
      </c>
      <c r="I16" s="589">
        <f>G16-H16</f>
        <v>0</v>
      </c>
      <c r="J16" s="589">
        <f t="shared" si="0"/>
        <v>0</v>
      </c>
      <c r="K16" s="589">
        <f t="shared" si="1"/>
        <v>0</v>
      </c>
      <c r="L16" s="590">
        <v>999997</v>
      </c>
      <c r="M16" s="589">
        <v>999997</v>
      </c>
      <c r="N16" s="589">
        <f>L16-M16</f>
        <v>0</v>
      </c>
      <c r="O16" s="589">
        <f t="shared" si="2"/>
        <v>0</v>
      </c>
      <c r="P16" s="591">
        <f t="shared" si="3"/>
        <v>0</v>
      </c>
      <c r="Q16" s="204"/>
    </row>
    <row r="17" spans="1:17" ht="19.5" customHeight="1">
      <c r="A17" s="377">
        <v>7</v>
      </c>
      <c r="B17" s="375" t="s">
        <v>253</v>
      </c>
      <c r="C17" s="579">
        <v>4865163</v>
      </c>
      <c r="D17" s="376" t="s">
        <v>12</v>
      </c>
      <c r="E17" s="373" t="s">
        <v>366</v>
      </c>
      <c r="F17" s="585">
        <v>100</v>
      </c>
      <c r="G17" s="590">
        <v>222</v>
      </c>
      <c r="H17" s="589">
        <v>222</v>
      </c>
      <c r="I17" s="589">
        <f>G17-H17</f>
        <v>0</v>
      </c>
      <c r="J17" s="589">
        <f t="shared" si="0"/>
        <v>0</v>
      </c>
      <c r="K17" s="589">
        <f t="shared" si="1"/>
        <v>0</v>
      </c>
      <c r="L17" s="590">
        <v>999997</v>
      </c>
      <c r="M17" s="589">
        <v>999997</v>
      </c>
      <c r="N17" s="589">
        <f>L17-M17</f>
        <v>0</v>
      </c>
      <c r="O17" s="589">
        <f t="shared" si="2"/>
        <v>0</v>
      </c>
      <c r="P17" s="591">
        <f t="shared" si="3"/>
        <v>0</v>
      </c>
      <c r="Q17" s="204"/>
    </row>
    <row r="18" spans="1:17" ht="19.5" customHeight="1">
      <c r="A18" s="377"/>
      <c r="B18" s="375"/>
      <c r="C18" s="579"/>
      <c r="D18" s="376"/>
      <c r="E18" s="117"/>
      <c r="F18" s="585"/>
      <c r="G18" s="248"/>
      <c r="H18" s="80"/>
      <c r="I18" s="80"/>
      <c r="J18" s="80"/>
      <c r="K18" s="80"/>
      <c r="L18" s="248"/>
      <c r="M18" s="80"/>
      <c r="N18" s="80"/>
      <c r="O18" s="80"/>
      <c r="P18" s="82"/>
      <c r="Q18" s="204"/>
    </row>
    <row r="19" spans="1:17" ht="19.5" customHeight="1">
      <c r="A19" s="377"/>
      <c r="B19" s="251" t="s">
        <v>248</v>
      </c>
      <c r="C19" s="580"/>
      <c r="D19" s="376"/>
      <c r="E19" s="375"/>
      <c r="F19" s="581"/>
      <c r="G19" s="248"/>
      <c r="H19" s="80"/>
      <c r="I19" s="80"/>
      <c r="J19" s="80"/>
      <c r="K19" s="386">
        <f>SUM(K10:K17)</f>
        <v>0.026</v>
      </c>
      <c r="L19" s="575"/>
      <c r="M19" s="365"/>
      <c r="N19" s="365"/>
      <c r="O19" s="365"/>
      <c r="P19" s="366">
        <f>SUM(P10:P17)</f>
        <v>1.9080000000000001</v>
      </c>
      <c r="Q19" s="204"/>
    </row>
    <row r="20" spans="1:17" ht="19.5" customHeight="1">
      <c r="A20" s="377"/>
      <c r="B20" s="251"/>
      <c r="C20" s="580"/>
      <c r="D20" s="376"/>
      <c r="E20" s="375"/>
      <c r="F20" s="581"/>
      <c r="G20" s="248"/>
      <c r="H20" s="80"/>
      <c r="I20" s="80"/>
      <c r="J20" s="80"/>
      <c r="K20" s="96"/>
      <c r="L20" s="248"/>
      <c r="M20" s="80"/>
      <c r="N20" s="80"/>
      <c r="O20" s="80"/>
      <c r="P20" s="104"/>
      <c r="Q20" s="204"/>
    </row>
    <row r="21" spans="1:17" ht="19.5" customHeight="1">
      <c r="A21" s="369" t="s">
        <v>238</v>
      </c>
      <c r="B21" s="252"/>
      <c r="C21" s="367"/>
      <c r="D21" s="378"/>
      <c r="E21" s="252"/>
      <c r="F21" s="581"/>
      <c r="G21" s="248"/>
      <c r="H21" s="80"/>
      <c r="I21" s="80"/>
      <c r="J21" s="80"/>
      <c r="K21" s="80"/>
      <c r="L21" s="248"/>
      <c r="M21" s="80"/>
      <c r="N21" s="80"/>
      <c r="O21" s="80"/>
      <c r="P21" s="82"/>
      <c r="Q21" s="204"/>
    </row>
    <row r="22" spans="1:17" ht="19.5" customHeight="1">
      <c r="A22" s="377"/>
      <c r="B22" s="252"/>
      <c r="C22" s="367"/>
      <c r="D22" s="378"/>
      <c r="E22" s="252"/>
      <c r="F22" s="581"/>
      <c r="G22" s="248"/>
      <c r="H22" s="80"/>
      <c r="I22" s="80"/>
      <c r="J22" s="80"/>
      <c r="K22" s="80"/>
      <c r="L22" s="248"/>
      <c r="M22" s="80"/>
      <c r="N22" s="80"/>
      <c r="O22" s="80"/>
      <c r="P22" s="82"/>
      <c r="Q22" s="204"/>
    </row>
    <row r="23" spans="1:17" ht="19.5" customHeight="1">
      <c r="A23" s="377">
        <v>8</v>
      </c>
      <c r="B23" s="117" t="s">
        <v>239</v>
      </c>
      <c r="C23" s="578">
        <v>4865065</v>
      </c>
      <c r="D23" s="405" t="s">
        <v>12</v>
      </c>
      <c r="E23" s="373" t="s">
        <v>366</v>
      </c>
      <c r="F23" s="584">
        <v>100</v>
      </c>
      <c r="G23" s="590">
        <v>3020</v>
      </c>
      <c r="H23" s="589">
        <v>3020</v>
      </c>
      <c r="I23" s="589">
        <f>G23-H23</f>
        <v>0</v>
      </c>
      <c r="J23" s="589">
        <f t="shared" si="0"/>
        <v>0</v>
      </c>
      <c r="K23" s="589">
        <f t="shared" si="1"/>
        <v>0</v>
      </c>
      <c r="L23" s="590">
        <v>30998</v>
      </c>
      <c r="M23" s="589">
        <v>30997</v>
      </c>
      <c r="N23" s="589">
        <f>L23-M23</f>
        <v>1</v>
      </c>
      <c r="O23" s="589">
        <f t="shared" si="2"/>
        <v>100</v>
      </c>
      <c r="P23" s="591">
        <f t="shared" si="3"/>
        <v>0.0001</v>
      </c>
      <c r="Q23" s="204"/>
    </row>
    <row r="24" spans="1:17" ht="19.5" customHeight="1">
      <c r="A24" s="377">
        <v>9</v>
      </c>
      <c r="B24" s="252" t="s">
        <v>240</v>
      </c>
      <c r="C24" s="579">
        <v>4865066</v>
      </c>
      <c r="D24" s="378" t="s">
        <v>12</v>
      </c>
      <c r="E24" s="373" t="s">
        <v>366</v>
      </c>
      <c r="F24" s="585">
        <v>100</v>
      </c>
      <c r="G24" s="590">
        <v>18625</v>
      </c>
      <c r="H24" s="589">
        <v>18549</v>
      </c>
      <c r="I24" s="589">
        <f aca="true" t="shared" si="4" ref="I24:I29">G24-H24</f>
        <v>76</v>
      </c>
      <c r="J24" s="589">
        <f t="shared" si="0"/>
        <v>7600</v>
      </c>
      <c r="K24" s="589">
        <f t="shared" si="1"/>
        <v>0.0076</v>
      </c>
      <c r="L24" s="590">
        <v>44648</v>
      </c>
      <c r="M24" s="589">
        <v>43942</v>
      </c>
      <c r="N24" s="589">
        <f aca="true" t="shared" si="5" ref="N24:N29">L24-M24</f>
        <v>706</v>
      </c>
      <c r="O24" s="589">
        <f t="shared" si="2"/>
        <v>70600</v>
      </c>
      <c r="P24" s="591">
        <f t="shared" si="3"/>
        <v>0.0706</v>
      </c>
      <c r="Q24" s="204"/>
    </row>
    <row r="25" spans="1:17" ht="19.5" customHeight="1">
      <c r="A25" s="377">
        <v>10</v>
      </c>
      <c r="B25" s="252" t="s">
        <v>241</v>
      </c>
      <c r="C25" s="579">
        <v>4865067</v>
      </c>
      <c r="D25" s="378" t="s">
        <v>12</v>
      </c>
      <c r="E25" s="373" t="s">
        <v>366</v>
      </c>
      <c r="F25" s="585">
        <v>100</v>
      </c>
      <c r="G25" s="590">
        <v>60803</v>
      </c>
      <c r="H25" s="589">
        <v>60369</v>
      </c>
      <c r="I25" s="589">
        <f t="shared" si="4"/>
        <v>434</v>
      </c>
      <c r="J25" s="589">
        <f t="shared" si="0"/>
        <v>43400</v>
      </c>
      <c r="K25" s="589">
        <f t="shared" si="1"/>
        <v>0.0434</v>
      </c>
      <c r="L25" s="590">
        <v>4385</v>
      </c>
      <c r="M25" s="589">
        <v>4292</v>
      </c>
      <c r="N25" s="589">
        <f t="shared" si="5"/>
        <v>93</v>
      </c>
      <c r="O25" s="589">
        <f t="shared" si="2"/>
        <v>9300</v>
      </c>
      <c r="P25" s="591">
        <f t="shared" si="3"/>
        <v>0.0093</v>
      </c>
      <c r="Q25" s="204"/>
    </row>
    <row r="26" spans="1:17" ht="19.5" customHeight="1">
      <c r="A26" s="377">
        <v>11</v>
      </c>
      <c r="B26" s="252" t="s">
        <v>242</v>
      </c>
      <c r="C26" s="579">
        <v>4865078</v>
      </c>
      <c r="D26" s="378" t="s">
        <v>12</v>
      </c>
      <c r="E26" s="373" t="s">
        <v>366</v>
      </c>
      <c r="F26" s="585">
        <v>100</v>
      </c>
      <c r="G26" s="590">
        <v>9309</v>
      </c>
      <c r="H26" s="589">
        <v>9297</v>
      </c>
      <c r="I26" s="589">
        <f t="shared" si="4"/>
        <v>12</v>
      </c>
      <c r="J26" s="589">
        <f t="shared" si="0"/>
        <v>1200</v>
      </c>
      <c r="K26" s="589">
        <f t="shared" si="1"/>
        <v>0.0012</v>
      </c>
      <c r="L26" s="590">
        <v>28709</v>
      </c>
      <c r="M26" s="589">
        <v>27404</v>
      </c>
      <c r="N26" s="589">
        <f t="shared" si="5"/>
        <v>1305</v>
      </c>
      <c r="O26" s="589">
        <f t="shared" si="2"/>
        <v>130500</v>
      </c>
      <c r="P26" s="591">
        <f t="shared" si="3"/>
        <v>0.1305</v>
      </c>
      <c r="Q26" s="204"/>
    </row>
    <row r="27" spans="1:17" ht="19.5" customHeight="1">
      <c r="A27" s="377">
        <v>12</v>
      </c>
      <c r="B27" s="252" t="s">
        <v>242</v>
      </c>
      <c r="C27" s="581">
        <v>4865079</v>
      </c>
      <c r="D27" s="560" t="s">
        <v>12</v>
      </c>
      <c r="E27" s="373" t="s">
        <v>366</v>
      </c>
      <c r="F27" s="586">
        <v>100</v>
      </c>
      <c r="G27" s="590">
        <v>999917</v>
      </c>
      <c r="H27" s="589">
        <v>999916</v>
      </c>
      <c r="I27" s="589">
        <f t="shared" si="4"/>
        <v>1</v>
      </c>
      <c r="J27" s="589">
        <f t="shared" si="0"/>
        <v>100</v>
      </c>
      <c r="K27" s="589">
        <f t="shared" si="1"/>
        <v>0.0001</v>
      </c>
      <c r="L27" s="590">
        <v>12240</v>
      </c>
      <c r="M27" s="589">
        <v>11900</v>
      </c>
      <c r="N27" s="589">
        <f t="shared" si="5"/>
        <v>340</v>
      </c>
      <c r="O27" s="589">
        <f t="shared" si="2"/>
        <v>34000</v>
      </c>
      <c r="P27" s="591">
        <f t="shared" si="3"/>
        <v>0.034</v>
      </c>
      <c r="Q27" s="204"/>
    </row>
    <row r="28" spans="1:17" ht="19.5" customHeight="1">
      <c r="A28" s="377">
        <v>13</v>
      </c>
      <c r="B28" s="252" t="s">
        <v>243</v>
      </c>
      <c r="C28" s="579">
        <v>4865080</v>
      </c>
      <c r="D28" s="378" t="s">
        <v>12</v>
      </c>
      <c r="E28" s="373" t="s">
        <v>366</v>
      </c>
      <c r="F28" s="585">
        <v>100</v>
      </c>
      <c r="G28" s="590">
        <v>63568</v>
      </c>
      <c r="H28" s="589">
        <v>63445</v>
      </c>
      <c r="I28" s="589">
        <f t="shared" si="4"/>
        <v>123</v>
      </c>
      <c r="J28" s="589">
        <f t="shared" si="0"/>
        <v>12300</v>
      </c>
      <c r="K28" s="589">
        <f t="shared" si="1"/>
        <v>0.0123</v>
      </c>
      <c r="L28" s="590">
        <v>17078</v>
      </c>
      <c r="M28" s="589">
        <v>16578</v>
      </c>
      <c r="N28" s="589">
        <f t="shared" si="5"/>
        <v>500</v>
      </c>
      <c r="O28" s="589">
        <f t="shared" si="2"/>
        <v>50000</v>
      </c>
      <c r="P28" s="591">
        <f t="shared" si="3"/>
        <v>0.05</v>
      </c>
      <c r="Q28" s="204"/>
    </row>
    <row r="29" spans="1:17" ht="19.5" customHeight="1">
      <c r="A29" s="371">
        <v>14</v>
      </c>
      <c r="B29" s="252" t="s">
        <v>243</v>
      </c>
      <c r="C29" s="579">
        <v>4865081</v>
      </c>
      <c r="D29" s="378" t="s">
        <v>12</v>
      </c>
      <c r="E29" s="373" t="s">
        <v>366</v>
      </c>
      <c r="F29" s="585">
        <v>100</v>
      </c>
      <c r="G29" s="590">
        <v>203</v>
      </c>
      <c r="H29" s="589">
        <v>203</v>
      </c>
      <c r="I29" s="589">
        <f t="shared" si="4"/>
        <v>0</v>
      </c>
      <c r="J29" s="589">
        <f t="shared" si="0"/>
        <v>0</v>
      </c>
      <c r="K29" s="589">
        <f t="shared" si="1"/>
        <v>0</v>
      </c>
      <c r="L29" s="590">
        <v>39</v>
      </c>
      <c r="M29" s="589">
        <v>39</v>
      </c>
      <c r="N29" s="589">
        <f t="shared" si="5"/>
        <v>0</v>
      </c>
      <c r="O29" s="589">
        <f t="shared" si="2"/>
        <v>0</v>
      </c>
      <c r="P29" s="591">
        <f t="shared" si="3"/>
        <v>0</v>
      </c>
      <c r="Q29" s="204"/>
    </row>
    <row r="30" spans="1:17" ht="19.5" customHeight="1">
      <c r="A30" s="369" t="s">
        <v>244</v>
      </c>
      <c r="B30" s="251"/>
      <c r="C30" s="582"/>
      <c r="D30" s="251"/>
      <c r="E30" s="252"/>
      <c r="F30" s="585"/>
      <c r="G30" s="248"/>
      <c r="H30" s="80"/>
      <c r="I30" s="80"/>
      <c r="J30" s="80"/>
      <c r="K30" s="386">
        <f>SUM(K23:K29)</f>
        <v>0.0646</v>
      </c>
      <c r="L30" s="576"/>
      <c r="M30" s="101"/>
      <c r="N30" s="101"/>
      <c r="O30" s="101"/>
      <c r="P30" s="386">
        <f>SUM(P23:P29)</f>
        <v>0.29450000000000004</v>
      </c>
      <c r="Q30" s="204"/>
    </row>
    <row r="31" spans="1:17" ht="19.5" customHeight="1">
      <c r="A31" s="247" t="s">
        <v>250</v>
      </c>
      <c r="B31" s="251"/>
      <c r="C31" s="582"/>
      <c r="D31" s="251"/>
      <c r="E31" s="252"/>
      <c r="F31" s="585"/>
      <c r="G31" s="248"/>
      <c r="H31" s="80"/>
      <c r="I31" s="80"/>
      <c r="J31" s="80"/>
      <c r="K31" s="96"/>
      <c r="L31" s="248"/>
      <c r="M31" s="80"/>
      <c r="N31" s="80"/>
      <c r="O31" s="80"/>
      <c r="P31" s="104"/>
      <c r="Q31" s="204"/>
    </row>
    <row r="32" spans="1:17" ht="19.5" customHeight="1">
      <c r="A32" s="369" t="s">
        <v>245</v>
      </c>
      <c r="B32" s="252"/>
      <c r="C32" s="583"/>
      <c r="D32" s="252"/>
      <c r="E32" s="252"/>
      <c r="F32" s="581"/>
      <c r="G32" s="248"/>
      <c r="H32" s="80"/>
      <c r="I32" s="80"/>
      <c r="J32" s="80"/>
      <c r="K32" s="80"/>
      <c r="L32" s="248"/>
      <c r="M32" s="80"/>
      <c r="N32" s="80"/>
      <c r="O32" s="80"/>
      <c r="P32" s="82"/>
      <c r="Q32" s="204"/>
    </row>
    <row r="33" spans="1:17" ht="19.5" customHeight="1">
      <c r="A33" s="377">
        <v>15</v>
      </c>
      <c r="B33" s="380" t="s">
        <v>246</v>
      </c>
      <c r="C33" s="579">
        <v>4902545</v>
      </c>
      <c r="D33" s="376" t="s">
        <v>12</v>
      </c>
      <c r="E33" s="373" t="s">
        <v>366</v>
      </c>
      <c r="F33" s="585">
        <v>50</v>
      </c>
      <c r="G33" s="590">
        <v>2816</v>
      </c>
      <c r="H33" s="589">
        <v>2647</v>
      </c>
      <c r="I33" s="589">
        <f>G33-H33</f>
        <v>169</v>
      </c>
      <c r="J33" s="589">
        <f t="shared" si="0"/>
        <v>8450</v>
      </c>
      <c r="K33" s="589">
        <f t="shared" si="1"/>
        <v>0.00845</v>
      </c>
      <c r="L33" s="590">
        <v>12528</v>
      </c>
      <c r="M33" s="589">
        <v>12354</v>
      </c>
      <c r="N33" s="589">
        <f>L33-M33</f>
        <v>174</v>
      </c>
      <c r="O33" s="589">
        <f t="shared" si="2"/>
        <v>8700</v>
      </c>
      <c r="P33" s="591">
        <f t="shared" si="3"/>
        <v>0.0087</v>
      </c>
      <c r="Q33" s="204"/>
    </row>
    <row r="34" spans="1:17" ht="19.5" customHeight="1">
      <c r="A34" s="369" t="s">
        <v>247</v>
      </c>
      <c r="B34" s="251"/>
      <c r="C34" s="379"/>
      <c r="D34" s="380"/>
      <c r="E34" s="117"/>
      <c r="F34" s="376"/>
      <c r="G34" s="140"/>
      <c r="H34" s="80"/>
      <c r="I34" s="80"/>
      <c r="J34" s="80"/>
      <c r="K34" s="386">
        <f>SUM(K33)</f>
        <v>0.00845</v>
      </c>
      <c r="L34" s="248"/>
      <c r="M34" s="80"/>
      <c r="N34" s="80"/>
      <c r="O34" s="80"/>
      <c r="P34" s="386">
        <f>SUM(P33)</f>
        <v>0.0087</v>
      </c>
      <c r="Q34" s="204"/>
    </row>
    <row r="35" spans="1:17" ht="19.5" customHeight="1" thickBot="1">
      <c r="A35" s="84"/>
      <c r="B35" s="85"/>
      <c r="C35" s="86"/>
      <c r="D35" s="87"/>
      <c r="E35" s="88"/>
      <c r="F35" s="88"/>
      <c r="G35" s="89"/>
      <c r="H35" s="91"/>
      <c r="I35" s="91"/>
      <c r="J35" s="91"/>
      <c r="K35" s="91"/>
      <c r="L35" s="92"/>
      <c r="M35" s="90"/>
      <c r="N35" s="91"/>
      <c r="O35" s="91"/>
      <c r="P35" s="93"/>
      <c r="Q35" s="205"/>
    </row>
    <row r="36" spans="1:16" ht="13.5" thickTop="1">
      <c r="A36" s="83"/>
      <c r="B36" s="102"/>
      <c r="C36" s="75"/>
      <c r="D36" s="77"/>
      <c r="E36" s="76"/>
      <c r="F36" s="76"/>
      <c r="G36" s="103"/>
      <c r="H36" s="79"/>
      <c r="I36" s="80"/>
      <c r="J36" s="80"/>
      <c r="K36" s="80"/>
      <c r="L36" s="79"/>
      <c r="M36" s="79"/>
      <c r="N36" s="80"/>
      <c r="O36" s="80"/>
      <c r="P36" s="80"/>
    </row>
    <row r="37" spans="1:16" ht="12.75">
      <c r="A37" s="83"/>
      <c r="B37" s="102"/>
      <c r="C37" s="75"/>
      <c r="D37" s="77"/>
      <c r="E37" s="76"/>
      <c r="F37" s="76"/>
      <c r="G37" s="103"/>
      <c r="H37" s="79"/>
      <c r="I37" s="80"/>
      <c r="J37" s="80"/>
      <c r="K37" s="80"/>
      <c r="L37" s="79"/>
      <c r="M37" s="79"/>
      <c r="N37" s="80"/>
      <c r="O37" s="80"/>
      <c r="P37" s="80"/>
    </row>
    <row r="38" spans="1:16" ht="12.75">
      <c r="A38" s="79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ht="20.25">
      <c r="A39" s="223"/>
      <c r="B39" s="381" t="s">
        <v>244</v>
      </c>
      <c r="C39" s="382"/>
      <c r="D39" s="382"/>
      <c r="E39" s="382"/>
      <c r="F39" s="382"/>
      <c r="G39" s="382"/>
      <c r="H39" s="382"/>
      <c r="I39" s="382"/>
      <c r="J39" s="382"/>
      <c r="K39" s="250">
        <f>K30-K34</f>
        <v>0.056150000000000005</v>
      </c>
      <c r="L39" s="250"/>
      <c r="M39" s="250"/>
      <c r="N39" s="250"/>
      <c r="O39" s="250"/>
      <c r="P39" s="250">
        <f>P30-P34</f>
        <v>0.28580000000000005</v>
      </c>
    </row>
    <row r="40" spans="1:16" ht="20.25">
      <c r="A40" s="175"/>
      <c r="B40" s="381" t="s">
        <v>248</v>
      </c>
      <c r="C40" s="367"/>
      <c r="D40" s="367"/>
      <c r="E40" s="367"/>
      <c r="F40" s="367"/>
      <c r="G40" s="367"/>
      <c r="H40" s="367"/>
      <c r="I40" s="367"/>
      <c r="J40" s="367"/>
      <c r="K40" s="250">
        <f>K19</f>
        <v>0.026</v>
      </c>
      <c r="L40" s="250"/>
      <c r="M40" s="250"/>
      <c r="N40" s="250"/>
      <c r="O40" s="250"/>
      <c r="P40" s="250">
        <f>P19</f>
        <v>1.9080000000000001</v>
      </c>
    </row>
    <row r="41" spans="1:16" ht="18">
      <c r="A41" s="175"/>
      <c r="B41" s="252"/>
      <c r="C41" s="99"/>
      <c r="D41" s="99"/>
      <c r="E41" s="99"/>
      <c r="F41" s="99"/>
      <c r="G41" s="99"/>
      <c r="H41" s="99"/>
      <c r="I41" s="99"/>
      <c r="J41" s="99"/>
      <c r="K41" s="60"/>
      <c r="L41" s="60"/>
      <c r="M41" s="60"/>
      <c r="N41" s="60"/>
      <c r="O41" s="60"/>
      <c r="P41" s="60"/>
    </row>
    <row r="42" spans="1:16" ht="18">
      <c r="A42" s="175"/>
      <c r="B42" s="252"/>
      <c r="C42" s="99"/>
      <c r="D42" s="99"/>
      <c r="E42" s="99"/>
      <c r="F42" s="99"/>
      <c r="G42" s="99"/>
      <c r="H42" s="99"/>
      <c r="I42" s="99"/>
      <c r="J42" s="99"/>
      <c r="K42" s="60"/>
      <c r="L42" s="60"/>
      <c r="M42" s="60"/>
      <c r="N42" s="60"/>
      <c r="O42" s="60"/>
      <c r="P42" s="60"/>
    </row>
    <row r="43" spans="1:16" ht="23.25">
      <c r="A43" s="175"/>
      <c r="B43" s="383" t="s">
        <v>251</v>
      </c>
      <c r="C43" s="384"/>
      <c r="D43" s="385"/>
      <c r="E43" s="385"/>
      <c r="F43" s="385"/>
      <c r="G43" s="385"/>
      <c r="H43" s="385"/>
      <c r="I43" s="385"/>
      <c r="J43" s="385"/>
      <c r="K43" s="386">
        <f>SUM(K39:K42)</f>
        <v>0.08215</v>
      </c>
      <c r="L43" s="386"/>
      <c r="M43" s="386"/>
      <c r="N43" s="386"/>
      <c r="O43" s="386"/>
      <c r="P43" s="386">
        <f>SUM(P39:P42)</f>
        <v>2.1938000000000004</v>
      </c>
    </row>
    <row r="51" ht="13.5" thickBot="1"/>
    <row r="52" spans="1:17" ht="12.75">
      <c r="A52" s="308"/>
      <c r="B52" s="309"/>
      <c r="C52" s="309"/>
      <c r="D52" s="309"/>
      <c r="E52" s="309"/>
      <c r="F52" s="309"/>
      <c r="G52" s="309"/>
      <c r="H52" s="55"/>
      <c r="I52" s="55"/>
      <c r="J52" s="55"/>
      <c r="K52" s="55"/>
      <c r="L52" s="55"/>
      <c r="M52" s="55"/>
      <c r="N52" s="55"/>
      <c r="O52" s="55"/>
      <c r="P52" s="55"/>
      <c r="Q52" s="56"/>
    </row>
    <row r="53" spans="1:17" ht="23.25">
      <c r="A53" s="316" t="s">
        <v>347</v>
      </c>
      <c r="B53" s="300"/>
      <c r="C53" s="300"/>
      <c r="D53" s="300"/>
      <c r="E53" s="300"/>
      <c r="F53" s="300"/>
      <c r="G53" s="300"/>
      <c r="H53" s="20"/>
      <c r="I53" s="20"/>
      <c r="J53" s="20"/>
      <c r="K53" s="20"/>
      <c r="L53" s="20"/>
      <c r="M53" s="20"/>
      <c r="N53" s="20"/>
      <c r="O53" s="20"/>
      <c r="P53" s="20"/>
      <c r="Q53" s="57"/>
    </row>
    <row r="54" spans="1:17" ht="12.75">
      <c r="A54" s="310"/>
      <c r="B54" s="300"/>
      <c r="C54" s="300"/>
      <c r="D54" s="300"/>
      <c r="E54" s="300"/>
      <c r="F54" s="300"/>
      <c r="G54" s="300"/>
      <c r="H54" s="20"/>
      <c r="I54" s="20"/>
      <c r="J54" s="20"/>
      <c r="K54" s="20"/>
      <c r="L54" s="20"/>
      <c r="M54" s="20"/>
      <c r="N54" s="20"/>
      <c r="O54" s="20"/>
      <c r="P54" s="20"/>
      <c r="Q54" s="57"/>
    </row>
    <row r="55" spans="1:17" ht="15.75">
      <c r="A55" s="311"/>
      <c r="B55" s="312"/>
      <c r="C55" s="312"/>
      <c r="D55" s="312"/>
      <c r="E55" s="312"/>
      <c r="F55" s="312"/>
      <c r="G55" s="312"/>
      <c r="H55" s="20"/>
      <c r="I55" s="20"/>
      <c r="J55" s="322"/>
      <c r="K55" s="357" t="s">
        <v>359</v>
      </c>
      <c r="L55" s="20"/>
      <c r="M55" s="20"/>
      <c r="N55" s="20"/>
      <c r="O55" s="20"/>
      <c r="P55" s="391" t="s">
        <v>360</v>
      </c>
      <c r="Q55" s="57"/>
    </row>
    <row r="56" spans="1:17" ht="12.75">
      <c r="A56" s="313"/>
      <c r="B56" s="175"/>
      <c r="C56" s="175"/>
      <c r="D56" s="175"/>
      <c r="E56" s="175"/>
      <c r="F56" s="175"/>
      <c r="G56" s="175"/>
      <c r="H56" s="20"/>
      <c r="I56" s="20"/>
      <c r="J56" s="20"/>
      <c r="K56" s="20"/>
      <c r="L56" s="20"/>
      <c r="M56" s="20"/>
      <c r="N56" s="20"/>
      <c r="O56" s="20"/>
      <c r="P56" s="20"/>
      <c r="Q56" s="57"/>
    </row>
    <row r="57" spans="1:17" ht="12.75">
      <c r="A57" s="313"/>
      <c r="B57" s="175"/>
      <c r="C57" s="175"/>
      <c r="D57" s="175"/>
      <c r="E57" s="175"/>
      <c r="F57" s="175"/>
      <c r="G57" s="175"/>
      <c r="H57" s="20"/>
      <c r="I57" s="20"/>
      <c r="J57" s="20"/>
      <c r="K57" s="20"/>
      <c r="L57" s="20"/>
      <c r="M57" s="20"/>
      <c r="N57" s="20"/>
      <c r="O57" s="20"/>
      <c r="P57" s="20"/>
      <c r="Q57" s="57"/>
    </row>
    <row r="58" spans="1:17" ht="18">
      <c r="A58" s="317" t="s">
        <v>350</v>
      </c>
      <c r="B58" s="301"/>
      <c r="C58" s="301"/>
      <c r="D58" s="302"/>
      <c r="E58" s="302"/>
      <c r="F58" s="303"/>
      <c r="G58" s="302"/>
      <c r="H58" s="20"/>
      <c r="I58" s="20"/>
      <c r="J58" s="20"/>
      <c r="K58" s="249">
        <f>K43</f>
        <v>0.08215</v>
      </c>
      <c r="L58" s="312" t="s">
        <v>348</v>
      </c>
      <c r="M58" s="20"/>
      <c r="N58" s="20"/>
      <c r="O58" s="20"/>
      <c r="P58" s="249">
        <f>P43</f>
        <v>2.1938000000000004</v>
      </c>
      <c r="Q58" s="389" t="s">
        <v>348</v>
      </c>
    </row>
    <row r="59" spans="1:17" ht="18">
      <c r="A59" s="318"/>
      <c r="B59" s="304"/>
      <c r="C59" s="304"/>
      <c r="D59" s="300"/>
      <c r="E59" s="300"/>
      <c r="F59" s="305"/>
      <c r="G59" s="300"/>
      <c r="H59" s="20"/>
      <c r="I59" s="20"/>
      <c r="J59" s="20"/>
      <c r="K59" s="249"/>
      <c r="L59" s="327"/>
      <c r="M59" s="20"/>
      <c r="N59" s="20"/>
      <c r="O59" s="20"/>
      <c r="P59" s="249"/>
      <c r="Q59" s="390"/>
    </row>
    <row r="60" spans="1:17" ht="18">
      <c r="A60" s="319" t="s">
        <v>349</v>
      </c>
      <c r="B60" s="306"/>
      <c r="C60" s="49"/>
      <c r="D60" s="300"/>
      <c r="E60" s="300"/>
      <c r="F60" s="307"/>
      <c r="G60" s="302"/>
      <c r="H60" s="20"/>
      <c r="I60" s="20"/>
      <c r="J60" s="20"/>
      <c r="K60" s="249">
        <f>-'STEPPED UP GENCO'!K51</f>
        <v>0.00024668520000000003</v>
      </c>
      <c r="L60" s="312" t="s">
        <v>348</v>
      </c>
      <c r="M60" s="20"/>
      <c r="N60" s="20"/>
      <c r="O60" s="20"/>
      <c r="P60" s="249">
        <f>-'STEPPED UP GENCO'!P51</f>
        <v>-0.13508671919999998</v>
      </c>
      <c r="Q60" s="389" t="s">
        <v>348</v>
      </c>
    </row>
    <row r="61" spans="1:17" ht="12.75">
      <c r="A61" s="31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57"/>
    </row>
    <row r="62" spans="1:17" ht="12.75">
      <c r="A62" s="314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57"/>
    </row>
    <row r="63" spans="1:17" ht="12.75">
      <c r="A63" s="31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57"/>
    </row>
    <row r="64" spans="1:17" ht="23.25" customHeight="1">
      <c r="A64" s="314"/>
      <c r="B64" s="20"/>
      <c r="C64" s="20"/>
      <c r="D64" s="20"/>
      <c r="E64" s="20"/>
      <c r="F64" s="20"/>
      <c r="G64" s="20"/>
      <c r="H64" s="301"/>
      <c r="I64" s="301"/>
      <c r="J64" s="387" t="s">
        <v>351</v>
      </c>
      <c r="K64" s="250">
        <f>SUM(K58:K63)</f>
        <v>0.0823966852</v>
      </c>
      <c r="L64" s="328" t="s">
        <v>348</v>
      </c>
      <c r="M64" s="388"/>
      <c r="N64" s="388"/>
      <c r="O64" s="388"/>
      <c r="P64" s="250">
        <f>SUM(P58:P63)</f>
        <v>2.0587132808000006</v>
      </c>
      <c r="Q64" s="328" t="s">
        <v>348</v>
      </c>
    </row>
    <row r="65" spans="1:17" ht="13.5" thickBot="1">
      <c r="A65" s="315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210"/>
    </row>
  </sheetData>
  <sheetProtection/>
  <printOptions horizontalCentered="1"/>
  <pageMargins left="0.57" right="0.53" top="0.3937007874015748" bottom="0.3937007874015748" header="0.4" footer="0.38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50" zoomScaleNormal="85" zoomScaleSheetLayoutView="50" zoomScalePageLayoutView="0" workbookViewId="0" topLeftCell="A1">
      <selection activeCell="F40" sqref="F40"/>
    </sheetView>
  </sheetViews>
  <sheetFormatPr defaultColWidth="9.140625" defaultRowHeight="12.75"/>
  <cols>
    <col min="1" max="1" width="5.140625" style="0" customWidth="1"/>
    <col min="2" max="2" width="39.7109375" style="0" customWidth="1"/>
    <col min="3" max="3" width="14.8515625" style="0" bestFit="1" customWidth="1"/>
    <col min="4" max="4" width="15.28125" style="0" customWidth="1"/>
    <col min="5" max="5" width="24.421875" style="0" bestFit="1" customWidth="1"/>
    <col min="6" max="6" width="11.57421875" style="0" customWidth="1"/>
    <col min="7" max="8" width="12.140625" style="0" customWidth="1"/>
    <col min="9" max="9" width="10.00390625" style="0" customWidth="1"/>
    <col min="10" max="10" width="12.28125" style="0" customWidth="1"/>
    <col min="11" max="11" width="14.00390625" style="0" customWidth="1"/>
    <col min="12" max="12" width="12.140625" style="0" customWidth="1"/>
    <col min="13" max="13" width="11.8515625" style="0" customWidth="1"/>
    <col min="14" max="14" width="12.00390625" style="0" customWidth="1"/>
    <col min="15" max="15" width="11.57421875" style="0" customWidth="1"/>
    <col min="16" max="16" width="14.7109375" style="0" customWidth="1"/>
    <col min="17" max="17" width="12.00390625" style="0" bestFit="1" customWidth="1"/>
  </cols>
  <sheetData>
    <row r="1" ht="26.25">
      <c r="A1" s="1" t="s">
        <v>255</v>
      </c>
    </row>
    <row r="2" spans="1:17" ht="16.5" customHeight="1">
      <c r="A2" s="426" t="s">
        <v>256</v>
      </c>
      <c r="Q2" s="347" t="str">
        <f>NDPL!Q1</f>
        <v>APRIL-10</v>
      </c>
    </row>
    <row r="3" spans="1:8" ht="23.25">
      <c r="A3" s="253" t="s">
        <v>304</v>
      </c>
      <c r="H3" s="4"/>
    </row>
    <row r="4" spans="1:16" ht="24" thickBot="1">
      <c r="A4" s="3"/>
      <c r="G4" s="20"/>
      <c r="H4" s="20"/>
      <c r="I4" s="615" t="s">
        <v>384</v>
      </c>
      <c r="J4" s="20"/>
      <c r="K4" s="20"/>
      <c r="L4" s="20"/>
      <c r="M4" s="20"/>
      <c r="N4" s="615" t="s">
        <v>385</v>
      </c>
      <c r="O4" s="20"/>
      <c r="P4" s="20"/>
    </row>
    <row r="5" spans="1:17" ht="43.5" customHeight="1" thickBot="1" thickTop="1">
      <c r="A5" s="108" t="s">
        <v>7</v>
      </c>
      <c r="B5" s="36" t="s">
        <v>8</v>
      </c>
      <c r="C5" s="37" t="s">
        <v>1</v>
      </c>
      <c r="D5" s="37" t="s">
        <v>2</v>
      </c>
      <c r="E5" s="37" t="s">
        <v>3</v>
      </c>
      <c r="F5" s="37" t="s">
        <v>9</v>
      </c>
      <c r="G5" s="39" t="str">
        <f>NDPL!G5</f>
        <v>FINAL READING 01/05/10</v>
      </c>
      <c r="H5" s="37" t="str">
        <f>NDPL!H5</f>
        <v>INTIAL READING 01/04/10</v>
      </c>
      <c r="I5" s="37" t="s">
        <v>4</v>
      </c>
      <c r="J5" s="37" t="s">
        <v>5</v>
      </c>
      <c r="K5" s="38" t="s">
        <v>6</v>
      </c>
      <c r="L5" s="39" t="str">
        <f>NDPL!G5</f>
        <v>FINAL READING 01/05/10</v>
      </c>
      <c r="M5" s="37" t="str">
        <f>NDPL!H5</f>
        <v>INTIAL READING 01/04/10</v>
      </c>
      <c r="N5" s="37" t="s">
        <v>4</v>
      </c>
      <c r="O5" s="37" t="s">
        <v>5</v>
      </c>
      <c r="P5" s="38" t="s">
        <v>6</v>
      </c>
      <c r="Q5" s="38" t="s">
        <v>328</v>
      </c>
    </row>
    <row r="6" ht="14.25" thickBot="1" thickTop="1"/>
    <row r="7" spans="1:17" ht="19.5" customHeight="1" thickTop="1">
      <c r="A7" s="406"/>
      <c r="B7" s="407" t="s">
        <v>270</v>
      </c>
      <c r="C7" s="408"/>
      <c r="D7" s="408"/>
      <c r="E7" s="408"/>
      <c r="F7" s="409"/>
      <c r="G7" s="128"/>
      <c r="H7" s="121"/>
      <c r="I7" s="121"/>
      <c r="J7" s="121"/>
      <c r="K7" s="124"/>
      <c r="L7" s="130"/>
      <c r="M7" s="26"/>
      <c r="N7" s="26"/>
      <c r="O7" s="26"/>
      <c r="P7" s="34"/>
      <c r="Q7" s="203"/>
    </row>
    <row r="8" spans="1:17" ht="19.5" customHeight="1">
      <c r="A8" s="368"/>
      <c r="B8" s="410" t="s">
        <v>271</v>
      </c>
      <c r="C8" s="411"/>
      <c r="D8" s="411"/>
      <c r="E8" s="411"/>
      <c r="F8" s="412"/>
      <c r="G8" s="42"/>
      <c r="H8" s="48"/>
      <c r="I8" s="48"/>
      <c r="J8" s="48"/>
      <c r="K8" s="46"/>
      <c r="L8" s="131"/>
      <c r="M8" s="20"/>
      <c r="N8" s="20"/>
      <c r="O8" s="20"/>
      <c r="P8" s="132"/>
      <c r="Q8" s="204"/>
    </row>
    <row r="9" spans="1:17" ht="19.5" customHeight="1">
      <c r="A9" s="368">
        <v>1</v>
      </c>
      <c r="B9" s="413" t="s">
        <v>272</v>
      </c>
      <c r="C9" s="411">
        <v>4864796</v>
      </c>
      <c r="D9" s="403" t="s">
        <v>12</v>
      </c>
      <c r="E9" s="403" t="s">
        <v>366</v>
      </c>
      <c r="F9" s="412">
        <v>100</v>
      </c>
      <c r="G9" s="371">
        <v>55121</v>
      </c>
      <c r="H9" s="403">
        <v>53447</v>
      </c>
      <c r="I9" s="418">
        <f>G9-H9</f>
        <v>1674</v>
      </c>
      <c r="J9" s="418">
        <f>$F9*I9</f>
        <v>167400</v>
      </c>
      <c r="K9" s="419">
        <f>J9/1000000</f>
        <v>0.1674</v>
      </c>
      <c r="L9" s="427">
        <v>60555</v>
      </c>
      <c r="M9" s="418">
        <v>58891</v>
      </c>
      <c r="N9" s="418">
        <f>L9-M9</f>
        <v>1664</v>
      </c>
      <c r="O9" s="418">
        <f>$F9*N9</f>
        <v>166400</v>
      </c>
      <c r="P9" s="419">
        <f>O9/1000000</f>
        <v>0.1664</v>
      </c>
      <c r="Q9" s="204"/>
    </row>
    <row r="10" spans="1:17" ht="19.5" customHeight="1">
      <c r="A10" s="368">
        <v>2</v>
      </c>
      <c r="B10" s="413" t="s">
        <v>273</v>
      </c>
      <c r="C10" s="411">
        <v>4864797</v>
      </c>
      <c r="D10" s="403" t="s">
        <v>12</v>
      </c>
      <c r="E10" s="403" t="s">
        <v>366</v>
      </c>
      <c r="F10" s="412">
        <v>100</v>
      </c>
      <c r="G10" s="371">
        <v>7102</v>
      </c>
      <c r="H10" s="403">
        <v>7492</v>
      </c>
      <c r="I10" s="418">
        <f>G10-H10</f>
        <v>-390</v>
      </c>
      <c r="J10" s="418">
        <f>$F10*I10</f>
        <v>-39000</v>
      </c>
      <c r="K10" s="419">
        <f>J10/1000000</f>
        <v>-0.039</v>
      </c>
      <c r="L10" s="427">
        <v>1053</v>
      </c>
      <c r="M10" s="418">
        <v>1280</v>
      </c>
      <c r="N10" s="418">
        <f>L10-M10</f>
        <v>-227</v>
      </c>
      <c r="O10" s="418">
        <f>$F10*N10</f>
        <v>-22700</v>
      </c>
      <c r="P10" s="419">
        <f>O10/1000000</f>
        <v>-0.0227</v>
      </c>
      <c r="Q10" s="204"/>
    </row>
    <row r="11" spans="1:17" ht="19.5" customHeight="1">
      <c r="A11" s="368">
        <v>3</v>
      </c>
      <c r="B11" s="413" t="s">
        <v>274</v>
      </c>
      <c r="C11" s="411">
        <v>4864818</v>
      </c>
      <c r="D11" s="403" t="s">
        <v>12</v>
      </c>
      <c r="E11" s="403" t="s">
        <v>366</v>
      </c>
      <c r="F11" s="412">
        <v>100</v>
      </c>
      <c r="G11" s="371">
        <v>118807</v>
      </c>
      <c r="H11" s="403">
        <v>117117</v>
      </c>
      <c r="I11" s="418">
        <f>G11-H11</f>
        <v>1690</v>
      </c>
      <c r="J11" s="418">
        <f>$F11*I11</f>
        <v>169000</v>
      </c>
      <c r="K11" s="419">
        <f>J11/1000000</f>
        <v>0.169</v>
      </c>
      <c r="L11" s="427">
        <v>64648</v>
      </c>
      <c r="M11" s="418">
        <v>63650</v>
      </c>
      <c r="N11" s="418">
        <f>L11-M11</f>
        <v>998</v>
      </c>
      <c r="O11" s="418">
        <f>$F11*N11</f>
        <v>99800</v>
      </c>
      <c r="P11" s="419">
        <f>O11/1000000</f>
        <v>0.0998</v>
      </c>
      <c r="Q11" s="204"/>
    </row>
    <row r="12" spans="1:17" ht="19.5" customHeight="1">
      <c r="A12" s="368">
        <v>4</v>
      </c>
      <c r="B12" s="413" t="s">
        <v>275</v>
      </c>
      <c r="C12" s="411">
        <v>4864842</v>
      </c>
      <c r="D12" s="403" t="s">
        <v>12</v>
      </c>
      <c r="E12" s="403" t="s">
        <v>366</v>
      </c>
      <c r="F12" s="412">
        <v>1000</v>
      </c>
      <c r="G12" s="371">
        <v>9060</v>
      </c>
      <c r="H12" s="403">
        <v>9008</v>
      </c>
      <c r="I12" s="418">
        <f>G12-H12</f>
        <v>52</v>
      </c>
      <c r="J12" s="418">
        <f>$F12*I12</f>
        <v>52000</v>
      </c>
      <c r="K12" s="419">
        <f>J12/1000000</f>
        <v>0.052</v>
      </c>
      <c r="L12" s="427">
        <v>14851</v>
      </c>
      <c r="M12" s="418">
        <v>14729</v>
      </c>
      <c r="N12" s="418">
        <f>L12-M12</f>
        <v>122</v>
      </c>
      <c r="O12" s="418">
        <f>$F12*N12</f>
        <v>122000</v>
      </c>
      <c r="P12" s="419">
        <f>O12/1000000</f>
        <v>0.122</v>
      </c>
      <c r="Q12" s="204"/>
    </row>
    <row r="13" spans="1:17" ht="19.5" customHeight="1">
      <c r="A13" s="368"/>
      <c r="B13" s="410" t="s">
        <v>276</v>
      </c>
      <c r="C13" s="411"/>
      <c r="D13" s="403"/>
      <c r="E13" s="403"/>
      <c r="F13" s="412"/>
      <c r="G13" s="371"/>
      <c r="H13" s="403"/>
      <c r="I13" s="403"/>
      <c r="J13" s="403"/>
      <c r="K13" s="420"/>
      <c r="L13" s="428"/>
      <c r="M13" s="429"/>
      <c r="N13" s="429"/>
      <c r="O13" s="429"/>
      <c r="P13" s="430"/>
      <c r="Q13" s="204"/>
    </row>
    <row r="14" spans="1:17" ht="19.5" customHeight="1">
      <c r="A14" s="368"/>
      <c r="B14" s="410"/>
      <c r="C14" s="411"/>
      <c r="D14" s="403"/>
      <c r="E14" s="403"/>
      <c r="F14" s="412"/>
      <c r="G14" s="371"/>
      <c r="H14" s="403"/>
      <c r="I14" s="403"/>
      <c r="J14" s="403"/>
      <c r="K14" s="420"/>
      <c r="L14" s="428"/>
      <c r="M14" s="429"/>
      <c r="N14" s="429"/>
      <c r="O14" s="429"/>
      <c r="P14" s="430"/>
      <c r="Q14" s="204"/>
    </row>
    <row r="15" spans="1:17" ht="19.5" customHeight="1">
      <c r="A15" s="368">
        <v>5</v>
      </c>
      <c r="B15" s="413" t="s">
        <v>277</v>
      </c>
      <c r="C15" s="411">
        <v>4864880</v>
      </c>
      <c r="D15" s="403" t="s">
        <v>12</v>
      </c>
      <c r="E15" s="403" t="s">
        <v>366</v>
      </c>
      <c r="F15" s="412">
        <v>-500</v>
      </c>
      <c r="G15" s="371">
        <v>994844</v>
      </c>
      <c r="H15" s="403">
        <v>994844</v>
      </c>
      <c r="I15" s="418">
        <f>G15-H15</f>
        <v>0</v>
      </c>
      <c r="J15" s="418">
        <f>$F15*I15</f>
        <v>0</v>
      </c>
      <c r="K15" s="419">
        <f>J15/1000000</f>
        <v>0</v>
      </c>
      <c r="L15" s="427">
        <v>977097</v>
      </c>
      <c r="M15" s="418">
        <v>980239</v>
      </c>
      <c r="N15" s="418">
        <f>L15-M15</f>
        <v>-3142</v>
      </c>
      <c r="O15" s="418">
        <f>$F15*N15</f>
        <v>1571000</v>
      </c>
      <c r="P15" s="419">
        <f>O15/1000000</f>
        <v>1.571</v>
      </c>
      <c r="Q15" s="204"/>
    </row>
    <row r="16" spans="1:17" ht="19.5" customHeight="1">
      <c r="A16" s="368">
        <v>6</v>
      </c>
      <c r="B16" s="413" t="s">
        <v>278</v>
      </c>
      <c r="C16" s="411">
        <v>4864881</v>
      </c>
      <c r="D16" s="403" t="s">
        <v>12</v>
      </c>
      <c r="E16" s="403" t="s">
        <v>366</v>
      </c>
      <c r="F16" s="412">
        <v>-500</v>
      </c>
      <c r="G16" s="371">
        <v>996458</v>
      </c>
      <c r="H16" s="403">
        <v>996718</v>
      </c>
      <c r="I16" s="418">
        <f>G16-H16</f>
        <v>-260</v>
      </c>
      <c r="J16" s="418">
        <f>$F16*I16</f>
        <v>130000</v>
      </c>
      <c r="K16" s="419">
        <f>J16/1000000</f>
        <v>0.13</v>
      </c>
      <c r="L16" s="427">
        <v>992769</v>
      </c>
      <c r="M16" s="418">
        <v>992876</v>
      </c>
      <c r="N16" s="418">
        <f>L16-M16</f>
        <v>-107</v>
      </c>
      <c r="O16" s="418">
        <f>$F16*N16</f>
        <v>53500</v>
      </c>
      <c r="P16" s="419">
        <f>O16/1000000</f>
        <v>0.0535</v>
      </c>
      <c r="Q16" s="204"/>
    </row>
    <row r="17" spans="1:17" ht="19.5" customHeight="1">
      <c r="A17" s="368">
        <v>7</v>
      </c>
      <c r="B17" s="413" t="s">
        <v>293</v>
      </c>
      <c r="C17" s="411">
        <v>4902572</v>
      </c>
      <c r="D17" s="403" t="s">
        <v>12</v>
      </c>
      <c r="E17" s="403" t="s">
        <v>366</v>
      </c>
      <c r="F17" s="412">
        <v>300</v>
      </c>
      <c r="G17" s="371">
        <v>999990</v>
      </c>
      <c r="H17" s="403">
        <v>999990</v>
      </c>
      <c r="I17" s="418">
        <f>G17-H17</f>
        <v>0</v>
      </c>
      <c r="J17" s="418">
        <f>$F17*I17</f>
        <v>0</v>
      </c>
      <c r="K17" s="419">
        <f>J17/1000000</f>
        <v>0</v>
      </c>
      <c r="L17" s="427">
        <v>999907</v>
      </c>
      <c r="M17" s="418">
        <v>999907</v>
      </c>
      <c r="N17" s="418">
        <f>L17-M17</f>
        <v>0</v>
      </c>
      <c r="O17" s="418">
        <f>$F17*N17</f>
        <v>0</v>
      </c>
      <c r="P17" s="419">
        <f>O17/1000000</f>
        <v>0</v>
      </c>
      <c r="Q17" s="204"/>
    </row>
    <row r="18" spans="1:17" ht="19.5" customHeight="1">
      <c r="A18" s="368"/>
      <c r="B18" s="410"/>
      <c r="C18" s="411"/>
      <c r="D18" s="403"/>
      <c r="E18" s="403"/>
      <c r="F18" s="412"/>
      <c r="G18" s="125"/>
      <c r="H18" s="113"/>
      <c r="I18" s="48"/>
      <c r="J18" s="48"/>
      <c r="K18" s="129"/>
      <c r="L18" s="431"/>
      <c r="M18" s="22"/>
      <c r="N18" s="22"/>
      <c r="O18" s="22"/>
      <c r="P18" s="29"/>
      <c r="Q18" s="204"/>
    </row>
    <row r="19" spans="1:17" ht="19.5" customHeight="1">
      <c r="A19" s="368"/>
      <c r="B19" s="410"/>
      <c r="C19" s="411"/>
      <c r="D19" s="403"/>
      <c r="E19" s="403"/>
      <c r="F19" s="412"/>
      <c r="G19" s="125"/>
      <c r="H19" s="113"/>
      <c r="I19" s="48"/>
      <c r="J19" s="48"/>
      <c r="K19" s="129"/>
      <c r="L19" s="431"/>
      <c r="M19" s="22"/>
      <c r="N19" s="22"/>
      <c r="O19" s="22"/>
      <c r="P19" s="29"/>
      <c r="Q19" s="204"/>
    </row>
    <row r="20" spans="1:17" ht="19.5" customHeight="1">
      <c r="A20" s="368"/>
      <c r="B20" s="413"/>
      <c r="C20" s="411"/>
      <c r="D20" s="403"/>
      <c r="E20" s="403"/>
      <c r="F20" s="412"/>
      <c r="G20" s="125"/>
      <c r="H20" s="113"/>
      <c r="I20" s="48"/>
      <c r="J20" s="48"/>
      <c r="K20" s="129"/>
      <c r="L20" s="431"/>
      <c r="M20" s="22"/>
      <c r="N20" s="22"/>
      <c r="O20" s="22"/>
      <c r="P20" s="29"/>
      <c r="Q20" s="204"/>
    </row>
    <row r="21" spans="1:17" ht="19.5" customHeight="1">
      <c r="A21" s="368"/>
      <c r="B21" s="410" t="s">
        <v>279</v>
      </c>
      <c r="C21" s="411"/>
      <c r="D21" s="403"/>
      <c r="E21" s="403"/>
      <c r="F21" s="414"/>
      <c r="G21" s="125"/>
      <c r="H21" s="113"/>
      <c r="I21" s="45"/>
      <c r="J21" s="49"/>
      <c r="K21" s="422">
        <f>SUM(K9:K20)</f>
        <v>0.4794</v>
      </c>
      <c r="L21" s="432"/>
      <c r="M21" s="429"/>
      <c r="N21" s="429"/>
      <c r="O21" s="429"/>
      <c r="P21" s="423">
        <f>SUM(P9:P20)</f>
        <v>1.99</v>
      </c>
      <c r="Q21" s="204"/>
    </row>
    <row r="22" spans="1:17" ht="19.5" customHeight="1">
      <c r="A22" s="368"/>
      <c r="B22" s="410" t="s">
        <v>280</v>
      </c>
      <c r="C22" s="411"/>
      <c r="D22" s="403"/>
      <c r="E22" s="403"/>
      <c r="F22" s="414"/>
      <c r="G22" s="125"/>
      <c r="H22" s="113"/>
      <c r="I22" s="45"/>
      <c r="J22" s="45"/>
      <c r="K22" s="129"/>
      <c r="L22" s="431"/>
      <c r="M22" s="22"/>
      <c r="N22" s="22"/>
      <c r="O22" s="22"/>
      <c r="P22" s="29"/>
      <c r="Q22" s="204"/>
    </row>
    <row r="23" spans="1:17" ht="19.5" customHeight="1">
      <c r="A23" s="368"/>
      <c r="B23" s="410" t="s">
        <v>281</v>
      </c>
      <c r="C23" s="411"/>
      <c r="D23" s="403"/>
      <c r="E23" s="403"/>
      <c r="F23" s="414"/>
      <c r="G23" s="125"/>
      <c r="H23" s="113"/>
      <c r="I23" s="45"/>
      <c r="J23" s="45"/>
      <c r="K23" s="129"/>
      <c r="L23" s="431"/>
      <c r="M23" s="22"/>
      <c r="N23" s="22"/>
      <c r="O23" s="22"/>
      <c r="P23" s="29"/>
      <c r="Q23" s="204"/>
    </row>
    <row r="24" spans="1:17" ht="19.5" customHeight="1">
      <c r="A24" s="368">
        <v>8</v>
      </c>
      <c r="B24" s="413" t="s">
        <v>282</v>
      </c>
      <c r="C24" s="411">
        <v>4864794</v>
      </c>
      <c r="D24" s="403" t="s">
        <v>12</v>
      </c>
      <c r="E24" s="403" t="s">
        <v>366</v>
      </c>
      <c r="F24" s="412">
        <v>100</v>
      </c>
      <c r="G24" s="371">
        <v>967637</v>
      </c>
      <c r="H24" s="403">
        <v>968396</v>
      </c>
      <c r="I24" s="418">
        <f>G24-H24</f>
        <v>-759</v>
      </c>
      <c r="J24" s="418">
        <f>$F24*I24</f>
        <v>-75900</v>
      </c>
      <c r="K24" s="419">
        <f>J24/1000000</f>
        <v>-0.0759</v>
      </c>
      <c r="L24" s="427">
        <v>992968</v>
      </c>
      <c r="M24" s="418">
        <v>992653</v>
      </c>
      <c r="N24" s="418">
        <f>L24-M24</f>
        <v>315</v>
      </c>
      <c r="O24" s="418">
        <f>$F24*N24</f>
        <v>31500</v>
      </c>
      <c r="P24" s="419">
        <f>O24/1000000</f>
        <v>0.0315</v>
      </c>
      <c r="Q24" s="204"/>
    </row>
    <row r="25" spans="1:17" ht="19.5" customHeight="1">
      <c r="A25" s="368">
        <v>9</v>
      </c>
      <c r="B25" s="413" t="s">
        <v>283</v>
      </c>
      <c r="C25" s="411">
        <v>4864795</v>
      </c>
      <c r="D25" s="403" t="s">
        <v>12</v>
      </c>
      <c r="E25" s="403" t="s">
        <v>366</v>
      </c>
      <c r="F25" s="412">
        <v>100</v>
      </c>
      <c r="G25" s="371">
        <v>961545</v>
      </c>
      <c r="H25" s="403">
        <v>962375</v>
      </c>
      <c r="I25" s="418">
        <f>G25-H25</f>
        <v>-830</v>
      </c>
      <c r="J25" s="418">
        <f>$F25*I25</f>
        <v>-83000</v>
      </c>
      <c r="K25" s="419">
        <f>J25/1000000</f>
        <v>-0.083</v>
      </c>
      <c r="L25" s="427">
        <v>940666</v>
      </c>
      <c r="M25" s="418">
        <v>941431</v>
      </c>
      <c r="N25" s="418">
        <f>L25-M25</f>
        <v>-765</v>
      </c>
      <c r="O25" s="418">
        <f>$F25*N25</f>
        <v>-76500</v>
      </c>
      <c r="P25" s="419">
        <f>O25/1000000</f>
        <v>-0.0765</v>
      </c>
      <c r="Q25" s="204"/>
    </row>
    <row r="26" spans="1:17" ht="19.5" customHeight="1">
      <c r="A26" s="368"/>
      <c r="B26" s="410"/>
      <c r="C26" s="411"/>
      <c r="D26" s="403"/>
      <c r="E26" s="403"/>
      <c r="F26" s="412"/>
      <c r="G26" s="125"/>
      <c r="H26" s="113"/>
      <c r="I26" s="48"/>
      <c r="J26" s="48"/>
      <c r="K26" s="129"/>
      <c r="L26" s="431"/>
      <c r="M26" s="22"/>
      <c r="N26" s="22"/>
      <c r="O26" s="22"/>
      <c r="P26" s="29"/>
      <c r="Q26" s="204"/>
    </row>
    <row r="27" spans="1:17" ht="19.5" customHeight="1">
      <c r="A27" s="368"/>
      <c r="B27" s="413"/>
      <c r="C27" s="411"/>
      <c r="D27" s="403"/>
      <c r="E27" s="403"/>
      <c r="F27" s="412"/>
      <c r="G27" s="125"/>
      <c r="H27" s="113"/>
      <c r="I27" s="48"/>
      <c r="J27" s="48"/>
      <c r="K27" s="129"/>
      <c r="L27" s="431"/>
      <c r="M27" s="22"/>
      <c r="N27" s="22"/>
      <c r="O27" s="22"/>
      <c r="P27" s="29"/>
      <c r="Q27" s="204"/>
    </row>
    <row r="28" spans="1:17" ht="19.5" customHeight="1">
      <c r="A28" s="368"/>
      <c r="B28" s="410" t="s">
        <v>284</v>
      </c>
      <c r="C28" s="413"/>
      <c r="D28" s="403"/>
      <c r="E28" s="403"/>
      <c r="F28" s="414"/>
      <c r="G28" s="125"/>
      <c r="H28" s="113"/>
      <c r="I28" s="45"/>
      <c r="J28" s="49"/>
      <c r="K28" s="423">
        <f>SUM(K24:K27)</f>
        <v>-0.15889999999999999</v>
      </c>
      <c r="L28" s="432"/>
      <c r="M28" s="429"/>
      <c r="N28" s="429"/>
      <c r="O28" s="429"/>
      <c r="P28" s="423">
        <f>SUM(P24:P27)</f>
        <v>-0.045</v>
      </c>
      <c r="Q28" s="204"/>
    </row>
    <row r="29" spans="1:17" ht="19.5" customHeight="1">
      <c r="A29" s="368"/>
      <c r="B29" s="410" t="s">
        <v>285</v>
      </c>
      <c r="C29" s="411"/>
      <c r="D29" s="403"/>
      <c r="E29" s="403"/>
      <c r="F29" s="412"/>
      <c r="G29" s="125"/>
      <c r="H29" s="113"/>
      <c r="I29" s="48"/>
      <c r="J29" s="44"/>
      <c r="K29" s="129"/>
      <c r="L29" s="431"/>
      <c r="M29" s="22"/>
      <c r="N29" s="22"/>
      <c r="O29" s="22"/>
      <c r="P29" s="29"/>
      <c r="Q29" s="204"/>
    </row>
    <row r="30" spans="1:17" ht="19.5" customHeight="1">
      <c r="A30" s="368"/>
      <c r="B30" s="410" t="s">
        <v>281</v>
      </c>
      <c r="C30" s="411"/>
      <c r="D30" s="403"/>
      <c r="E30" s="403"/>
      <c r="F30" s="412"/>
      <c r="G30" s="125"/>
      <c r="H30" s="113"/>
      <c r="I30" s="48"/>
      <c r="J30" s="44"/>
      <c r="K30" s="129"/>
      <c r="L30" s="431"/>
      <c r="M30" s="22"/>
      <c r="N30" s="22"/>
      <c r="O30" s="22"/>
      <c r="P30" s="29"/>
      <c r="Q30" s="204"/>
    </row>
    <row r="31" spans="1:17" ht="19.5" customHeight="1">
      <c r="A31" s="368">
        <v>10</v>
      </c>
      <c r="B31" s="413" t="s">
        <v>286</v>
      </c>
      <c r="C31" s="411">
        <v>4864819</v>
      </c>
      <c r="D31" s="403" t="s">
        <v>12</v>
      </c>
      <c r="E31" s="403" t="s">
        <v>366</v>
      </c>
      <c r="F31" s="415">
        <v>100</v>
      </c>
      <c r="G31" s="371">
        <v>121273</v>
      </c>
      <c r="H31" s="403">
        <v>117306</v>
      </c>
      <c r="I31" s="418">
        <f>G31-H31</f>
        <v>3967</v>
      </c>
      <c r="J31" s="418">
        <f>$F31*I31</f>
        <v>396700</v>
      </c>
      <c r="K31" s="419">
        <f>J31/1000000</f>
        <v>0.3967</v>
      </c>
      <c r="L31" s="427">
        <v>214505</v>
      </c>
      <c r="M31" s="418">
        <v>211691</v>
      </c>
      <c r="N31" s="418">
        <f>L31-M31</f>
        <v>2814</v>
      </c>
      <c r="O31" s="418">
        <f>$F31*N31</f>
        <v>281400</v>
      </c>
      <c r="P31" s="419">
        <f>O31/1000000</f>
        <v>0.2814</v>
      </c>
      <c r="Q31" s="204"/>
    </row>
    <row r="32" spans="1:17" ht="19.5" customHeight="1">
      <c r="A32" s="368">
        <v>11</v>
      </c>
      <c r="B32" s="413" t="s">
        <v>287</v>
      </c>
      <c r="C32" s="411">
        <v>4864801</v>
      </c>
      <c r="D32" s="403" t="s">
        <v>12</v>
      </c>
      <c r="E32" s="403" t="s">
        <v>366</v>
      </c>
      <c r="F32" s="415">
        <v>200</v>
      </c>
      <c r="G32" s="371">
        <v>22077</v>
      </c>
      <c r="H32" s="403">
        <v>21271</v>
      </c>
      <c r="I32" s="418">
        <f>G32-H32</f>
        <v>806</v>
      </c>
      <c r="J32" s="418">
        <f>$F32*I32</f>
        <v>161200</v>
      </c>
      <c r="K32" s="419">
        <f>J32/1000000</f>
        <v>0.1612</v>
      </c>
      <c r="L32" s="427">
        <v>33967</v>
      </c>
      <c r="M32" s="418">
        <v>33752</v>
      </c>
      <c r="N32" s="418">
        <f>L32-M32</f>
        <v>215</v>
      </c>
      <c r="O32" s="418">
        <f>$F32*N32</f>
        <v>43000</v>
      </c>
      <c r="P32" s="419">
        <f>O32/1000000</f>
        <v>0.043</v>
      </c>
      <c r="Q32" s="204"/>
    </row>
    <row r="33" spans="1:17" ht="19.5" customHeight="1">
      <c r="A33" s="368">
        <v>12</v>
      </c>
      <c r="B33" s="413" t="s">
        <v>288</v>
      </c>
      <c r="C33" s="411">
        <v>4864820</v>
      </c>
      <c r="D33" s="403" t="s">
        <v>12</v>
      </c>
      <c r="E33" s="403" t="s">
        <v>366</v>
      </c>
      <c r="F33" s="415">
        <v>100</v>
      </c>
      <c r="G33" s="371">
        <v>13383</v>
      </c>
      <c r="H33" s="403">
        <v>11934</v>
      </c>
      <c r="I33" s="418">
        <f>G33-H33</f>
        <v>1449</v>
      </c>
      <c r="J33" s="418">
        <f>$F33*I33</f>
        <v>144900</v>
      </c>
      <c r="K33" s="419">
        <f>J33/1000000</f>
        <v>0.1449</v>
      </c>
      <c r="L33" s="427">
        <v>58838</v>
      </c>
      <c r="M33" s="418">
        <v>58454</v>
      </c>
      <c r="N33" s="418">
        <f>L33-M33</f>
        <v>384</v>
      </c>
      <c r="O33" s="418">
        <f>$F33*N33</f>
        <v>38400</v>
      </c>
      <c r="P33" s="419">
        <f>O33/1000000</f>
        <v>0.0384</v>
      </c>
      <c r="Q33" s="204"/>
    </row>
    <row r="34" spans="1:17" ht="19.5" customHeight="1">
      <c r="A34" s="368">
        <v>13</v>
      </c>
      <c r="B34" s="413" t="s">
        <v>289</v>
      </c>
      <c r="C34" s="411">
        <v>4865168</v>
      </c>
      <c r="D34" s="403" t="s">
        <v>12</v>
      </c>
      <c r="E34" s="403" t="s">
        <v>366</v>
      </c>
      <c r="F34" s="415">
        <v>1000</v>
      </c>
      <c r="G34" s="371">
        <v>993744</v>
      </c>
      <c r="H34" s="403">
        <v>993889</v>
      </c>
      <c r="I34" s="418">
        <f>G34-H34</f>
        <v>-145</v>
      </c>
      <c r="J34" s="418">
        <f>$F34*I34</f>
        <v>-145000</v>
      </c>
      <c r="K34" s="419">
        <f>J34/1000000</f>
        <v>-0.145</v>
      </c>
      <c r="L34" s="427">
        <v>997498</v>
      </c>
      <c r="M34" s="418">
        <v>997372</v>
      </c>
      <c r="N34" s="418">
        <f>L34-M34</f>
        <v>126</v>
      </c>
      <c r="O34" s="418">
        <f>$F34*N34</f>
        <v>126000</v>
      </c>
      <c r="P34" s="419">
        <f>O34/1000000</f>
        <v>0.126</v>
      </c>
      <c r="Q34" s="204"/>
    </row>
    <row r="35" spans="1:17" ht="19.5" customHeight="1">
      <c r="A35" s="368">
        <v>14</v>
      </c>
      <c r="B35" s="413" t="s">
        <v>290</v>
      </c>
      <c r="C35" s="411">
        <v>4864802</v>
      </c>
      <c r="D35" s="403" t="s">
        <v>12</v>
      </c>
      <c r="E35" s="403" t="s">
        <v>366</v>
      </c>
      <c r="F35" s="415">
        <v>100</v>
      </c>
      <c r="G35" s="371">
        <v>990361</v>
      </c>
      <c r="H35" s="403">
        <v>990437</v>
      </c>
      <c r="I35" s="418">
        <f>G35-H35</f>
        <v>-76</v>
      </c>
      <c r="J35" s="418">
        <f>$F35*I35</f>
        <v>-7600</v>
      </c>
      <c r="K35" s="419">
        <f>J35/1000000</f>
        <v>-0.0076</v>
      </c>
      <c r="L35" s="427">
        <v>8994</v>
      </c>
      <c r="M35" s="418">
        <v>8972</v>
      </c>
      <c r="N35" s="418">
        <f>L35-M35</f>
        <v>22</v>
      </c>
      <c r="O35" s="418">
        <f>$F35*N35</f>
        <v>2200</v>
      </c>
      <c r="P35" s="419">
        <f>O35/1000000</f>
        <v>0.0022</v>
      </c>
      <c r="Q35" s="204"/>
    </row>
    <row r="36" spans="1:17" ht="19.5" customHeight="1">
      <c r="A36" s="368"/>
      <c r="B36" s="410" t="s">
        <v>276</v>
      </c>
      <c r="C36" s="411"/>
      <c r="D36" s="403"/>
      <c r="E36" s="403"/>
      <c r="F36" s="412"/>
      <c r="G36" s="371"/>
      <c r="H36" s="403"/>
      <c r="I36" s="403"/>
      <c r="J36" s="421"/>
      <c r="K36" s="420"/>
      <c r="L36" s="428"/>
      <c r="M36" s="429"/>
      <c r="N36" s="429"/>
      <c r="O36" s="429"/>
      <c r="P36" s="430"/>
      <c r="Q36" s="204"/>
    </row>
    <row r="37" spans="1:17" ht="19.5" customHeight="1">
      <c r="A37" s="368">
        <v>15</v>
      </c>
      <c r="B37" s="413" t="s">
        <v>291</v>
      </c>
      <c r="C37" s="411">
        <v>4864882</v>
      </c>
      <c r="D37" s="403" t="s">
        <v>12</v>
      </c>
      <c r="E37" s="403" t="s">
        <v>366</v>
      </c>
      <c r="F37" s="415">
        <v>-500</v>
      </c>
      <c r="G37" s="371">
        <v>997132</v>
      </c>
      <c r="H37" s="403">
        <v>997226</v>
      </c>
      <c r="I37" s="418">
        <f>G37-H37</f>
        <v>-94</v>
      </c>
      <c r="J37" s="418">
        <f>$F37*I37</f>
        <v>47000</v>
      </c>
      <c r="K37" s="419">
        <f>J37/1000000</f>
        <v>0.047</v>
      </c>
      <c r="L37" s="427">
        <v>996646</v>
      </c>
      <c r="M37" s="418">
        <v>996723</v>
      </c>
      <c r="N37" s="418">
        <f>L37-M37</f>
        <v>-77</v>
      </c>
      <c r="O37" s="418">
        <f>$F37*N37</f>
        <v>38500</v>
      </c>
      <c r="P37" s="419">
        <f>O37/1000000</f>
        <v>0.0385</v>
      </c>
      <c r="Q37" s="204"/>
    </row>
    <row r="38" spans="1:17" ht="19.5" customHeight="1">
      <c r="A38" s="368">
        <v>16</v>
      </c>
      <c r="B38" s="413" t="s">
        <v>294</v>
      </c>
      <c r="C38" s="411">
        <v>4902572</v>
      </c>
      <c r="D38" s="403" t="s">
        <v>12</v>
      </c>
      <c r="E38" s="403" t="s">
        <v>366</v>
      </c>
      <c r="F38" s="415">
        <v>-300</v>
      </c>
      <c r="G38" s="371">
        <v>999990</v>
      </c>
      <c r="H38" s="403">
        <v>999990</v>
      </c>
      <c r="I38" s="418">
        <f>G38-H38</f>
        <v>0</v>
      </c>
      <c r="J38" s="418">
        <f>$F38*I38</f>
        <v>0</v>
      </c>
      <c r="K38" s="419">
        <f>J38/1000000</f>
        <v>0</v>
      </c>
      <c r="L38" s="427">
        <v>999907</v>
      </c>
      <c r="M38" s="418">
        <v>999907</v>
      </c>
      <c r="N38" s="418">
        <f>L38-M38</f>
        <v>0</v>
      </c>
      <c r="O38" s="418">
        <f>$F38*N38</f>
        <v>0</v>
      </c>
      <c r="P38" s="419">
        <f>O38/1000000</f>
        <v>0</v>
      </c>
      <c r="Q38" s="204"/>
    </row>
    <row r="39" spans="1:17" ht="19.5" customHeight="1">
      <c r="A39" s="368"/>
      <c r="B39" s="410"/>
      <c r="C39" s="411"/>
      <c r="D39" s="411"/>
      <c r="E39" s="413"/>
      <c r="F39" s="411"/>
      <c r="G39" s="125"/>
      <c r="H39" s="48"/>
      <c r="I39" s="80"/>
      <c r="J39" s="80"/>
      <c r="K39" s="80"/>
      <c r="L39" s="42"/>
      <c r="M39" s="80"/>
      <c r="N39" s="80"/>
      <c r="O39" s="80"/>
      <c r="P39" s="82"/>
      <c r="Q39" s="204"/>
    </row>
    <row r="40" spans="1:17" ht="19.5" customHeight="1">
      <c r="A40" s="368"/>
      <c r="B40" s="410"/>
      <c r="C40" s="411"/>
      <c r="D40" s="411"/>
      <c r="E40" s="413"/>
      <c r="F40" s="411"/>
      <c r="G40" s="125"/>
      <c r="H40" s="48"/>
      <c r="I40" s="48"/>
      <c r="J40" s="48"/>
      <c r="K40" s="133"/>
      <c r="L40" s="42"/>
      <c r="M40" s="22"/>
      <c r="N40" s="22"/>
      <c r="O40" s="22"/>
      <c r="P40" s="29"/>
      <c r="Q40" s="204"/>
    </row>
    <row r="41" spans="1:17" ht="19.5" customHeight="1" thickBot="1">
      <c r="A41" s="416"/>
      <c r="B41" s="417" t="s">
        <v>292</v>
      </c>
      <c r="C41" s="417"/>
      <c r="D41" s="417"/>
      <c r="E41" s="417"/>
      <c r="F41" s="417"/>
      <c r="G41" s="135"/>
      <c r="H41" s="134"/>
      <c r="I41" s="134"/>
      <c r="J41" s="134"/>
      <c r="K41" s="424">
        <f>SUM(K31:K40)</f>
        <v>0.5972000000000001</v>
      </c>
      <c r="L41" s="433"/>
      <c r="M41" s="434"/>
      <c r="N41" s="434"/>
      <c r="O41" s="434"/>
      <c r="P41" s="425">
        <f>SUM(P31:P40)</f>
        <v>0.5295</v>
      </c>
      <c r="Q41" s="205"/>
    </row>
    <row r="42" spans="1:16" ht="13.5" thickTop="1">
      <c r="A42" s="63"/>
      <c r="B42" s="2"/>
      <c r="C42" s="122"/>
      <c r="D42" s="63"/>
      <c r="E42" s="122"/>
      <c r="F42" s="9"/>
      <c r="G42" s="9"/>
      <c r="H42" s="9"/>
      <c r="I42" s="9"/>
      <c r="J42" s="9"/>
      <c r="K42" s="10"/>
      <c r="L42" s="435"/>
      <c r="M42" s="18"/>
      <c r="N42" s="18"/>
      <c r="O42" s="18"/>
      <c r="P42" s="18"/>
    </row>
    <row r="43" spans="11:16" ht="12.75">
      <c r="K43" s="18"/>
      <c r="L43" s="18"/>
      <c r="M43" s="18"/>
      <c r="N43" s="18"/>
      <c r="O43" s="18"/>
      <c r="P43" s="18"/>
    </row>
    <row r="44" spans="11:16" ht="12.75">
      <c r="K44" s="18"/>
      <c r="L44" s="18"/>
      <c r="M44" s="18"/>
      <c r="N44" s="18"/>
      <c r="O44" s="18"/>
      <c r="P44" s="18"/>
    </row>
    <row r="45" spans="2:16" ht="21.75">
      <c r="B45" s="255" t="s">
        <v>352</v>
      </c>
      <c r="K45" s="437">
        <f>K21</f>
        <v>0.4794</v>
      </c>
      <c r="L45" s="436"/>
      <c r="M45" s="436"/>
      <c r="N45" s="436"/>
      <c r="O45" s="436"/>
      <c r="P45" s="437">
        <f>P21</f>
        <v>1.99</v>
      </c>
    </row>
    <row r="46" spans="2:16" ht="21.75">
      <c r="B46" s="255" t="s">
        <v>353</v>
      </c>
      <c r="K46" s="437">
        <f>K28</f>
        <v>-0.15889999999999999</v>
      </c>
      <c r="L46" s="436"/>
      <c r="M46" s="436"/>
      <c r="N46" s="436"/>
      <c r="O46" s="436"/>
      <c r="P46" s="437">
        <f>P28</f>
        <v>-0.045</v>
      </c>
    </row>
    <row r="47" spans="2:16" ht="21.75">
      <c r="B47" s="255" t="s">
        <v>354</v>
      </c>
      <c r="K47" s="437">
        <f>K41</f>
        <v>0.5972000000000001</v>
      </c>
      <c r="L47" s="436"/>
      <c r="M47" s="436"/>
      <c r="N47" s="436"/>
      <c r="O47" s="436"/>
      <c r="P47" s="437">
        <f>P41</f>
        <v>0.5295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85" zoomScaleSheetLayoutView="85" zoomScalePageLayoutView="0" workbookViewId="0" topLeftCell="A1">
      <selection activeCell="L22" sqref="L2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3.140625" style="0" customWidth="1"/>
    <col min="4" max="4" width="12.7109375" style="0" customWidth="1"/>
    <col min="5" max="5" width="13.7109375" style="0" customWidth="1"/>
    <col min="6" max="6" width="12.28125" style="0" customWidth="1"/>
    <col min="7" max="7" width="13.7109375" style="0" customWidth="1"/>
    <col min="8" max="8" width="13.8515625" style="0" customWidth="1"/>
    <col min="9" max="9" width="12.00390625" style="0" customWidth="1"/>
    <col min="10" max="10" width="12.8515625" style="0" customWidth="1"/>
    <col min="11" max="11" width="12.28125" style="0" customWidth="1"/>
    <col min="12" max="12" width="13.7109375" style="0" customWidth="1"/>
    <col min="13" max="13" width="12.28125" style="0" customWidth="1"/>
    <col min="14" max="14" width="11.00390625" style="0" customWidth="1"/>
    <col min="15" max="15" width="11.57421875" style="0" customWidth="1"/>
    <col min="16" max="16" width="12.57421875" style="0" customWidth="1"/>
  </cols>
  <sheetData>
    <row r="1" ht="26.25">
      <c r="A1" s="1" t="s">
        <v>255</v>
      </c>
    </row>
    <row r="2" spans="1:16" ht="12.75">
      <c r="A2" s="2" t="s">
        <v>256</v>
      </c>
      <c r="P2" s="347" t="str">
        <f>NDPL!Q1</f>
        <v>APRIL-10</v>
      </c>
    </row>
    <row r="3" spans="1:9" ht="18">
      <c r="A3" s="97" t="s">
        <v>371</v>
      </c>
      <c r="B3" s="251"/>
      <c r="C3" s="360"/>
      <c r="D3" s="361"/>
      <c r="E3" s="361"/>
      <c r="F3" s="360"/>
      <c r="G3" s="360"/>
      <c r="H3" s="360"/>
      <c r="I3" s="360"/>
    </row>
    <row r="4" spans="1:16" ht="24" thickBot="1">
      <c r="A4" s="3"/>
      <c r="G4" s="20"/>
      <c r="H4" s="20"/>
      <c r="I4" s="615" t="s">
        <v>384</v>
      </c>
      <c r="J4" s="20"/>
      <c r="K4" s="20"/>
      <c r="L4" s="20"/>
      <c r="M4" s="20"/>
      <c r="N4" s="615" t="s">
        <v>385</v>
      </c>
      <c r="O4" s="20"/>
      <c r="P4" s="20"/>
    </row>
    <row r="5" spans="1:16" ht="39.75" thickBot="1" thickTop="1">
      <c r="A5" s="39" t="s">
        <v>7</v>
      </c>
      <c r="B5" s="36" t="s">
        <v>8</v>
      </c>
      <c r="C5" s="37" t="s">
        <v>1</v>
      </c>
      <c r="D5" s="37" t="s">
        <v>2</v>
      </c>
      <c r="E5" s="37" t="s">
        <v>3</v>
      </c>
      <c r="F5" s="37" t="s">
        <v>9</v>
      </c>
      <c r="G5" s="39" t="str">
        <f>NDPL!G5</f>
        <v>FINAL READING 01/05/10</v>
      </c>
      <c r="H5" s="37" t="str">
        <f>NDPL!H5</f>
        <v>INTIAL READING 01/04/10</v>
      </c>
      <c r="I5" s="37" t="s">
        <v>4</v>
      </c>
      <c r="J5" s="37" t="s">
        <v>5</v>
      </c>
      <c r="K5" s="37" t="s">
        <v>6</v>
      </c>
      <c r="L5" s="39" t="str">
        <f>NDPL!G5</f>
        <v>FINAL READING 01/05/10</v>
      </c>
      <c r="M5" s="37" t="str">
        <f>NDPL!H5</f>
        <v>INTIAL READING 01/04/10</v>
      </c>
      <c r="N5" s="37" t="s">
        <v>4</v>
      </c>
      <c r="O5" s="37" t="s">
        <v>5</v>
      </c>
      <c r="P5" s="38" t="s">
        <v>6</v>
      </c>
    </row>
    <row r="6" ht="14.25" thickBot="1" thickTop="1"/>
    <row r="7" spans="1:16" ht="13.5" thickTop="1">
      <c r="A7" s="25"/>
      <c r="B7" s="148"/>
      <c r="C7" s="26"/>
      <c r="D7" s="26"/>
      <c r="E7" s="26"/>
      <c r="F7" s="34"/>
      <c r="G7" s="25"/>
      <c r="H7" s="26"/>
      <c r="I7" s="26"/>
      <c r="J7" s="26"/>
      <c r="K7" s="34"/>
      <c r="L7" s="25"/>
      <c r="M7" s="26"/>
      <c r="N7" s="26"/>
      <c r="O7" s="26"/>
      <c r="P7" s="34"/>
    </row>
    <row r="8" spans="1:16" ht="12.75">
      <c r="A8" s="154"/>
      <c r="B8" s="162" t="s">
        <v>301</v>
      </c>
      <c r="C8" s="156"/>
      <c r="D8" s="157"/>
      <c r="E8" s="157"/>
      <c r="F8" s="159"/>
      <c r="G8" s="173"/>
      <c r="H8" s="20"/>
      <c r="I8" s="80"/>
      <c r="J8" s="80"/>
      <c r="K8" s="82"/>
      <c r="L8" s="81"/>
      <c r="M8" s="79"/>
      <c r="N8" s="80"/>
      <c r="O8" s="80"/>
      <c r="P8" s="82"/>
    </row>
    <row r="9" spans="1:16" ht="12.75">
      <c r="A9" s="161"/>
      <c r="B9" s="150" t="s">
        <v>302</v>
      </c>
      <c r="C9" s="151" t="s">
        <v>296</v>
      </c>
      <c r="D9" s="163"/>
      <c r="E9" s="157"/>
      <c r="F9" s="159"/>
      <c r="G9" s="24"/>
      <c r="H9" s="20"/>
      <c r="I9" s="80"/>
      <c r="J9" s="80"/>
      <c r="K9" s="82"/>
      <c r="L9" s="81"/>
      <c r="M9" s="79"/>
      <c r="N9" s="80"/>
      <c r="O9" s="80"/>
      <c r="P9" s="82"/>
    </row>
    <row r="10" spans="1:16" ht="12.75">
      <c r="A10" s="154">
        <v>1</v>
      </c>
      <c r="B10" s="155" t="s">
        <v>297</v>
      </c>
      <c r="C10" s="156">
        <v>4902497</v>
      </c>
      <c r="D10" s="157" t="s">
        <v>12</v>
      </c>
      <c r="E10" s="157" t="s">
        <v>298</v>
      </c>
      <c r="F10" s="158">
        <v>2000</v>
      </c>
      <c r="G10" s="172">
        <v>5395</v>
      </c>
      <c r="H10" s="156">
        <v>5424</v>
      </c>
      <c r="I10" s="80">
        <f>G10-H10</f>
        <v>-29</v>
      </c>
      <c r="J10" s="80">
        <f>$F10*I10</f>
        <v>-58000</v>
      </c>
      <c r="K10" s="82">
        <f>J10/1000000</f>
        <v>-0.058</v>
      </c>
      <c r="L10" s="80">
        <v>999727</v>
      </c>
      <c r="M10" s="80">
        <v>999731</v>
      </c>
      <c r="N10" s="80">
        <f>L10-M10</f>
        <v>-4</v>
      </c>
      <c r="O10" s="80">
        <f>$F10*N10</f>
        <v>-8000</v>
      </c>
      <c r="P10" s="82">
        <f>O10/1000000</f>
        <v>-0.008</v>
      </c>
    </row>
    <row r="11" spans="1:16" ht="12.75">
      <c r="A11" s="154">
        <v>2</v>
      </c>
      <c r="B11" s="155" t="s">
        <v>299</v>
      </c>
      <c r="C11" s="156">
        <v>4902498</v>
      </c>
      <c r="D11" s="157" t="s">
        <v>12</v>
      </c>
      <c r="E11" s="157" t="s">
        <v>298</v>
      </c>
      <c r="F11" s="158">
        <v>1000</v>
      </c>
      <c r="G11" s="172">
        <v>3600</v>
      </c>
      <c r="H11" s="22">
        <v>3600</v>
      </c>
      <c r="I11" s="80">
        <f>G11-H11</f>
        <v>0</v>
      </c>
      <c r="J11" s="80">
        <f>$F11*I11</f>
        <v>0</v>
      </c>
      <c r="K11" s="82">
        <f>J11/1000000</f>
        <v>0</v>
      </c>
      <c r="L11" s="80">
        <v>999611</v>
      </c>
      <c r="M11" s="80">
        <v>999611</v>
      </c>
      <c r="N11" s="80">
        <f>L11-M11</f>
        <v>0</v>
      </c>
      <c r="O11" s="80">
        <f>$F11*N11</f>
        <v>0</v>
      </c>
      <c r="P11" s="82">
        <f>O11/1000000</f>
        <v>0</v>
      </c>
    </row>
    <row r="12" spans="1:16" ht="12.75">
      <c r="A12" s="154"/>
      <c r="B12" s="155"/>
      <c r="C12" s="156"/>
      <c r="D12" s="157"/>
      <c r="E12" s="157"/>
      <c r="F12" s="159"/>
      <c r="G12" s="173"/>
      <c r="H12" s="20"/>
      <c r="I12" s="80"/>
      <c r="J12" s="80"/>
      <c r="K12" s="82"/>
      <c r="L12" s="80"/>
      <c r="M12" s="80"/>
      <c r="N12" s="80"/>
      <c r="O12" s="80"/>
      <c r="P12" s="82"/>
    </row>
    <row r="13" spans="1:16" ht="12.75">
      <c r="A13" s="125"/>
      <c r="B13" s="164"/>
      <c r="C13" s="145"/>
      <c r="D13" s="165"/>
      <c r="E13" s="165"/>
      <c r="F13" s="166"/>
      <c r="G13" s="174"/>
      <c r="H13" s="175"/>
      <c r="I13" s="80"/>
      <c r="J13" s="80"/>
      <c r="K13" s="82"/>
      <c r="L13" s="80"/>
      <c r="M13" s="80"/>
      <c r="N13" s="80"/>
      <c r="O13" s="80"/>
      <c r="P13" s="82"/>
    </row>
    <row r="14" spans="1:16" ht="12.75">
      <c r="A14" s="125"/>
      <c r="B14" s="167"/>
      <c r="C14" s="145"/>
      <c r="D14" s="165"/>
      <c r="E14" s="165"/>
      <c r="F14" s="166"/>
      <c r="G14" s="174"/>
      <c r="H14" s="175"/>
      <c r="I14" s="80"/>
      <c r="J14" s="80"/>
      <c r="K14" s="82"/>
      <c r="L14" s="80"/>
      <c r="M14" s="80"/>
      <c r="N14" s="80"/>
      <c r="O14" s="80"/>
      <c r="P14" s="82"/>
    </row>
    <row r="15" spans="1:16" ht="12.75">
      <c r="A15" s="125"/>
      <c r="B15" s="164"/>
      <c r="C15" s="145"/>
      <c r="D15" s="165"/>
      <c r="E15" s="165"/>
      <c r="F15" s="166"/>
      <c r="G15" s="174"/>
      <c r="H15" s="175"/>
      <c r="I15" s="80"/>
      <c r="J15" s="80"/>
      <c r="K15" s="82"/>
      <c r="L15" s="80"/>
      <c r="M15" s="80"/>
      <c r="N15" s="80"/>
      <c r="O15" s="80"/>
      <c r="P15" s="82"/>
    </row>
    <row r="16" spans="1:16" ht="12.75">
      <c r="A16" s="125"/>
      <c r="B16" s="164"/>
      <c r="C16" s="145"/>
      <c r="D16" s="165"/>
      <c r="E16" s="165"/>
      <c r="F16" s="166"/>
      <c r="G16" s="174"/>
      <c r="H16" s="175"/>
      <c r="I16" s="176" t="s">
        <v>338</v>
      </c>
      <c r="J16" s="80"/>
      <c r="K16" s="268">
        <f>SUM(K10:K11)</f>
        <v>-0.058</v>
      </c>
      <c r="L16" s="80"/>
      <c r="M16" s="80"/>
      <c r="N16" s="176" t="s">
        <v>338</v>
      </c>
      <c r="O16" s="80"/>
      <c r="P16" s="268">
        <f>SUM(P10:P11)</f>
        <v>-0.008</v>
      </c>
    </row>
    <row r="17" spans="1:16" ht="12.75">
      <c r="A17" s="125"/>
      <c r="B17" s="167" t="s">
        <v>10</v>
      </c>
      <c r="C17" s="145"/>
      <c r="D17" s="165"/>
      <c r="E17" s="165"/>
      <c r="F17" s="166"/>
      <c r="G17" s="174"/>
      <c r="H17" s="175"/>
      <c r="I17" s="80"/>
      <c r="J17" s="80"/>
      <c r="K17" s="82"/>
      <c r="L17" s="80"/>
      <c r="M17" s="80"/>
      <c r="N17" s="80"/>
      <c r="O17" s="80"/>
      <c r="P17" s="82"/>
    </row>
    <row r="18" spans="1:16" ht="12.75">
      <c r="A18" s="168"/>
      <c r="B18" s="142" t="s">
        <v>303</v>
      </c>
      <c r="C18" s="169" t="s">
        <v>296</v>
      </c>
      <c r="D18" s="163"/>
      <c r="E18" s="165"/>
      <c r="F18" s="170"/>
      <c r="G18" s="24"/>
      <c r="H18" s="20"/>
      <c r="I18" s="80"/>
      <c r="J18" s="80"/>
      <c r="K18" s="82"/>
      <c r="L18" s="80"/>
      <c r="M18" s="80"/>
      <c r="N18" s="80"/>
      <c r="O18" s="80"/>
      <c r="P18" s="82"/>
    </row>
    <row r="19" spans="1:16" ht="12.75">
      <c r="A19" s="125">
        <v>3</v>
      </c>
      <c r="B19" s="164" t="s">
        <v>297</v>
      </c>
      <c r="C19" s="145">
        <v>4902505</v>
      </c>
      <c r="D19" s="165" t="s">
        <v>12</v>
      </c>
      <c r="E19" s="165" t="s">
        <v>298</v>
      </c>
      <c r="F19" s="171">
        <v>1000</v>
      </c>
      <c r="G19" s="140">
        <v>999773</v>
      </c>
      <c r="H19" s="145">
        <v>999773</v>
      </c>
      <c r="I19" s="80">
        <f>G19-H19</f>
        <v>0</v>
      </c>
      <c r="J19" s="80">
        <f>$F19*I19</f>
        <v>0</v>
      </c>
      <c r="K19" s="82">
        <f>J19/1000000</f>
        <v>0</v>
      </c>
      <c r="L19" s="80">
        <v>45779</v>
      </c>
      <c r="M19" s="80">
        <v>34905</v>
      </c>
      <c r="N19" s="80">
        <f>L19-M19</f>
        <v>10874</v>
      </c>
      <c r="O19" s="80">
        <f>$F19*N19</f>
        <v>10874000</v>
      </c>
      <c r="P19" s="82">
        <f>O19/1000000</f>
        <v>10.874</v>
      </c>
    </row>
    <row r="20" spans="1:16" ht="12.75">
      <c r="A20" s="125">
        <v>4</v>
      </c>
      <c r="B20" s="164" t="s">
        <v>299</v>
      </c>
      <c r="C20" s="145">
        <v>4902506</v>
      </c>
      <c r="D20" s="165" t="s">
        <v>12</v>
      </c>
      <c r="E20" s="165" t="s">
        <v>298</v>
      </c>
      <c r="F20" s="171">
        <v>1000</v>
      </c>
      <c r="G20" s="140">
        <v>991591</v>
      </c>
      <c r="H20" s="145">
        <v>991613</v>
      </c>
      <c r="I20" s="80">
        <f>G20-H20</f>
        <v>-22</v>
      </c>
      <c r="J20" s="80">
        <f>$F20*I20</f>
        <v>-22000</v>
      </c>
      <c r="K20" s="82">
        <f>J20/1000000</f>
        <v>-0.022</v>
      </c>
      <c r="L20" s="80">
        <v>991716</v>
      </c>
      <c r="M20" s="80">
        <v>992616</v>
      </c>
      <c r="N20" s="80">
        <f>L20-M20</f>
        <v>-900</v>
      </c>
      <c r="O20" s="80">
        <f>$F20*N20</f>
        <v>-900000</v>
      </c>
      <c r="P20" s="82">
        <f>O20/1000000</f>
        <v>-0.9</v>
      </c>
    </row>
    <row r="21" spans="1:16" ht="12.75">
      <c r="A21" s="125"/>
      <c r="B21" s="167"/>
      <c r="C21" s="145"/>
      <c r="D21" s="165"/>
      <c r="E21" s="165"/>
      <c r="F21" s="166"/>
      <c r="G21" s="174"/>
      <c r="H21" s="175"/>
      <c r="I21" s="80"/>
      <c r="J21" s="80"/>
      <c r="K21" s="82"/>
      <c r="L21" s="81"/>
      <c r="M21" s="79"/>
      <c r="N21" s="80"/>
      <c r="O21" s="80"/>
      <c r="P21" s="82"/>
    </row>
    <row r="22" spans="1:16" ht="12.75">
      <c r="A22" s="24"/>
      <c r="B22" s="20"/>
      <c r="C22" s="20"/>
      <c r="D22" s="20"/>
      <c r="E22" s="20"/>
      <c r="F22" s="132"/>
      <c r="G22" s="24"/>
      <c r="H22" s="20"/>
      <c r="I22" s="20"/>
      <c r="J22" s="20"/>
      <c r="K22" s="132"/>
      <c r="L22" s="24"/>
      <c r="M22" s="20"/>
      <c r="N22" s="20"/>
      <c r="O22" s="20"/>
      <c r="P22" s="132"/>
    </row>
    <row r="23" spans="1:16" ht="12.75">
      <c r="A23" s="24"/>
      <c r="B23" s="20"/>
      <c r="C23" s="20"/>
      <c r="D23" s="20"/>
      <c r="E23" s="20"/>
      <c r="F23" s="20"/>
      <c r="G23" s="24"/>
      <c r="H23" s="20"/>
      <c r="I23" s="20"/>
      <c r="J23" s="20"/>
      <c r="K23" s="20"/>
      <c r="L23" s="24"/>
      <c r="M23" s="20"/>
      <c r="N23" s="20"/>
      <c r="O23" s="20"/>
      <c r="P23" s="132"/>
    </row>
    <row r="24" spans="1:16" ht="12.75">
      <c r="A24" s="24"/>
      <c r="B24" s="20"/>
      <c r="C24" s="20"/>
      <c r="D24" s="20"/>
      <c r="E24" s="20"/>
      <c r="F24" s="20"/>
      <c r="G24" s="24"/>
      <c r="H24" s="20"/>
      <c r="I24" s="20"/>
      <c r="J24" s="20"/>
      <c r="K24" s="20"/>
      <c r="L24" s="24"/>
      <c r="M24" s="20"/>
      <c r="N24" s="20"/>
      <c r="O24" s="20"/>
      <c r="P24" s="132"/>
    </row>
    <row r="25" spans="1:16" ht="12.75">
      <c r="A25" s="24"/>
      <c r="B25" s="20"/>
      <c r="C25" s="20"/>
      <c r="D25" s="20"/>
      <c r="E25" s="20"/>
      <c r="F25" s="20"/>
      <c r="G25" s="24"/>
      <c r="H25" s="20"/>
      <c r="I25" s="275" t="s">
        <v>338</v>
      </c>
      <c r="J25" s="20"/>
      <c r="K25" s="275">
        <f>SUM(K19:K20)</f>
        <v>-0.022</v>
      </c>
      <c r="L25" s="24"/>
      <c r="M25" s="20"/>
      <c r="N25" s="275" t="s">
        <v>338</v>
      </c>
      <c r="O25" s="20"/>
      <c r="P25" s="274">
        <f>SUM(P19:P20)</f>
        <v>9.974</v>
      </c>
    </row>
    <row r="26" spans="1:16" ht="12.75">
      <c r="A26" s="24"/>
      <c r="B26" s="20"/>
      <c r="C26" s="20"/>
      <c r="D26" s="20"/>
      <c r="E26" s="20"/>
      <c r="F26" s="20"/>
      <c r="G26" s="24"/>
      <c r="H26" s="20"/>
      <c r="I26" s="20"/>
      <c r="J26" s="20"/>
      <c r="K26" s="20"/>
      <c r="L26" s="24"/>
      <c r="M26" s="20"/>
      <c r="N26" s="20"/>
      <c r="O26" s="20"/>
      <c r="P26" s="132"/>
    </row>
    <row r="27" spans="1:16" ht="13.5" thickBot="1">
      <c r="A27" s="30"/>
      <c r="B27" s="31"/>
      <c r="C27" s="31"/>
      <c r="D27" s="31"/>
      <c r="E27" s="31"/>
      <c r="F27" s="31"/>
      <c r="G27" s="30"/>
      <c r="H27" s="31"/>
      <c r="I27" s="269"/>
      <c r="J27" s="31"/>
      <c r="K27" s="270"/>
      <c r="L27" s="30"/>
      <c r="M27" s="31"/>
      <c r="N27" s="269"/>
      <c r="O27" s="31"/>
      <c r="P27" s="270"/>
    </row>
    <row r="28" ht="13.5" thickTop="1"/>
    <row r="32" spans="1:16" ht="12.75">
      <c r="A32" s="271" t="s">
        <v>305</v>
      </c>
      <c r="K32" s="177">
        <f>(K16+K25)</f>
        <v>-0.08</v>
      </c>
      <c r="L32" s="178"/>
      <c r="M32" s="178"/>
      <c r="N32" s="178"/>
      <c r="O32" s="178"/>
      <c r="P32" s="177">
        <f>(P16+P25)</f>
        <v>9.966000000000001</v>
      </c>
    </row>
    <row r="35" spans="1:2" ht="12.75">
      <c r="A35" s="271" t="s">
        <v>306</v>
      </c>
      <c r="B35" s="271" t="s">
        <v>307</v>
      </c>
    </row>
    <row r="36" spans="1:16" ht="15">
      <c r="A36" s="271"/>
      <c r="B36" s="271"/>
      <c r="H36" s="272" t="s">
        <v>308</v>
      </c>
      <c r="J36" s="147"/>
      <c r="K36">
        <f>NDPL!K9</f>
        <v>0</v>
      </c>
      <c r="P36">
        <f>NDPL!P9</f>
        <v>0</v>
      </c>
    </row>
    <row r="37" spans="8:16" ht="15">
      <c r="H37" s="272" t="s">
        <v>309</v>
      </c>
      <c r="J37" s="147"/>
      <c r="K37">
        <f>BRPL!K17</f>
        <v>0</v>
      </c>
      <c r="P37">
        <f>BRPL!P17</f>
        <v>0</v>
      </c>
    </row>
    <row r="38" spans="8:16" ht="15">
      <c r="H38" s="272" t="s">
        <v>310</v>
      </c>
      <c r="J38" s="147"/>
      <c r="K38">
        <f>BYPL!K27</f>
        <v>0.020900000000000002</v>
      </c>
      <c r="M38" s="273"/>
      <c r="P38">
        <f>BYPL!P27</f>
        <v>1.0844999999999998</v>
      </c>
    </row>
    <row r="39" spans="8:16" ht="15">
      <c r="H39" s="272" t="s">
        <v>311</v>
      </c>
      <c r="J39" s="147"/>
      <c r="K39">
        <f>NDMC!K29</f>
        <v>0.028</v>
      </c>
      <c r="P39">
        <f>NDMC!P29</f>
        <v>5.980099999999999</v>
      </c>
    </row>
    <row r="40" spans="8:10" ht="15">
      <c r="H40" s="272" t="s">
        <v>312</v>
      </c>
      <c r="J40" s="147"/>
    </row>
    <row r="41" spans="8:16" ht="15.75">
      <c r="H41" s="277" t="s">
        <v>313</v>
      </c>
      <c r="I41" s="276"/>
      <c r="J41" s="276"/>
      <c r="K41" s="276">
        <f>SUM(K36:K40)</f>
        <v>0.0489</v>
      </c>
      <c r="L41" s="278"/>
      <c r="M41" s="278"/>
      <c r="N41" s="278"/>
      <c r="O41" s="278"/>
      <c r="P41" s="276">
        <f>SUM(P36:P40)</f>
        <v>7.064599999999999</v>
      </c>
    </row>
    <row r="43" spans="1:16" ht="15.75">
      <c r="A43" s="271" t="s">
        <v>339</v>
      </c>
      <c r="B43" s="147"/>
      <c r="C43" s="147"/>
      <c r="D43" s="147"/>
      <c r="E43" s="147"/>
      <c r="F43" s="147"/>
      <c r="G43" s="147"/>
      <c r="H43" s="147"/>
      <c r="I43" s="180"/>
      <c r="J43" s="147"/>
      <c r="K43" s="279">
        <f>K32+K41</f>
        <v>-0.031100000000000003</v>
      </c>
      <c r="L43" s="278"/>
      <c r="M43" s="278"/>
      <c r="N43" s="278"/>
      <c r="O43" s="278"/>
      <c r="P43" s="279">
        <f>P32+P41</f>
        <v>17.0306</v>
      </c>
    </row>
    <row r="44" spans="1:10" ht="12.75">
      <c r="A44" s="181"/>
      <c r="B44" s="146"/>
      <c r="C44" s="147"/>
      <c r="D44" s="147"/>
      <c r="E44" s="147"/>
      <c r="F44" s="147"/>
      <c r="G44" s="147"/>
      <c r="H44" s="147"/>
      <c r="I44" s="182"/>
      <c r="J44" s="147"/>
    </row>
    <row r="45" spans="1:10" ht="12.75">
      <c r="A45" s="179" t="s">
        <v>314</v>
      </c>
      <c r="B45" s="146" t="s">
        <v>315</v>
      </c>
      <c r="C45" s="147"/>
      <c r="D45" s="147"/>
      <c r="E45" s="147"/>
      <c r="F45" s="147"/>
      <c r="G45" s="147"/>
      <c r="H45" s="147"/>
      <c r="I45" s="182"/>
      <c r="J45" s="147"/>
    </row>
    <row r="46" spans="1:10" ht="12.75">
      <c r="A46" s="179"/>
      <c r="B46" s="146"/>
      <c r="C46" s="147"/>
      <c r="D46" s="147"/>
      <c r="E46" s="147"/>
      <c r="F46" s="147"/>
      <c r="G46" s="147"/>
      <c r="H46" s="147"/>
      <c r="I46" s="182"/>
      <c r="J46" s="147"/>
    </row>
    <row r="47" spans="1:16" ht="12.75">
      <c r="A47" s="18" t="s">
        <v>316</v>
      </c>
      <c r="B47" t="s">
        <v>317</v>
      </c>
      <c r="C47" s="183" t="s">
        <v>318</v>
      </c>
      <c r="D47" s="184"/>
      <c r="E47" s="184"/>
      <c r="F47" s="184"/>
      <c r="G47" s="185">
        <v>28.1427</v>
      </c>
      <c r="H47" s="184" t="s">
        <v>319</v>
      </c>
      <c r="J47" s="147"/>
      <c r="K47">
        <f>($K$43*G47)/100</f>
        <v>-0.008752379700000002</v>
      </c>
      <c r="P47">
        <f>($P$43*G47)/100</f>
        <v>4.7928706662</v>
      </c>
    </row>
    <row r="48" spans="1:16" ht="12.75">
      <c r="A48" s="18" t="s">
        <v>320</v>
      </c>
      <c r="B48" t="s">
        <v>378</v>
      </c>
      <c r="C48" s="183" t="s">
        <v>318</v>
      </c>
      <c r="D48" s="184"/>
      <c r="E48" s="184"/>
      <c r="F48" s="184"/>
      <c r="G48" s="185">
        <v>41.6048</v>
      </c>
      <c r="H48" s="184" t="s">
        <v>319</v>
      </c>
      <c r="J48" s="147"/>
      <c r="K48">
        <f>($K$43*G48)/100</f>
        <v>-0.012939092800000001</v>
      </c>
      <c r="P48">
        <f>($P$43*G48)/100</f>
        <v>7.0855470687999995</v>
      </c>
    </row>
    <row r="49" spans="1:16" ht="12.75">
      <c r="A49" s="18" t="s">
        <v>321</v>
      </c>
      <c r="B49" t="s">
        <v>379</v>
      </c>
      <c r="C49" s="183" t="s">
        <v>318</v>
      </c>
      <c r="D49" s="184"/>
      <c r="E49" s="184"/>
      <c r="F49" s="184"/>
      <c r="G49" s="185">
        <v>24.1037</v>
      </c>
      <c r="H49" s="184" t="s">
        <v>319</v>
      </c>
      <c r="J49" s="147"/>
      <c r="K49">
        <f>($K$43*G49)/100</f>
        <v>-0.007496250700000001</v>
      </c>
      <c r="P49">
        <f>($P$43*G49)/100</f>
        <v>4.1050047322</v>
      </c>
    </row>
    <row r="50" spans="1:16" ht="12.75">
      <c r="A50" s="18" t="s">
        <v>322</v>
      </c>
      <c r="B50" t="s">
        <v>380</v>
      </c>
      <c r="C50" s="183" t="s">
        <v>318</v>
      </c>
      <c r="D50" s="184"/>
      <c r="E50" s="184"/>
      <c r="F50" s="184"/>
      <c r="G50" s="185">
        <v>5.3556</v>
      </c>
      <c r="H50" s="184" t="s">
        <v>319</v>
      </c>
      <c r="J50" s="147"/>
      <c r="K50">
        <f>($K$43*G50)/100</f>
        <v>-0.0016655916</v>
      </c>
      <c r="P50">
        <f>($P$43*G50)/100</f>
        <v>0.9120908136</v>
      </c>
    </row>
    <row r="51" spans="1:16" ht="12.75">
      <c r="A51" s="18" t="s">
        <v>323</v>
      </c>
      <c r="B51" t="s">
        <v>381</v>
      </c>
      <c r="C51" s="183" t="s">
        <v>318</v>
      </c>
      <c r="D51" s="184"/>
      <c r="E51" s="184"/>
      <c r="F51" s="184"/>
      <c r="G51" s="185">
        <v>0.7932</v>
      </c>
      <c r="H51" s="184" t="s">
        <v>319</v>
      </c>
      <c r="J51" s="147"/>
      <c r="K51">
        <f>($K$43*G51)/100</f>
        <v>-0.00024668520000000003</v>
      </c>
      <c r="P51">
        <f>($P$43*G51)/100</f>
        <v>0.13508671919999998</v>
      </c>
    </row>
    <row r="52" spans="6:10" ht="12.75">
      <c r="F52" s="186"/>
      <c r="J52" s="187"/>
    </row>
    <row r="53" spans="1:10" ht="12.75">
      <c r="A53" s="188" t="s">
        <v>382</v>
      </c>
      <c r="F53" s="186"/>
      <c r="J53" s="187"/>
    </row>
  </sheetData>
  <sheetProtection/>
  <printOptions horizontalCentered="1"/>
  <pageMargins left="0.75" right="0.5" top="0.5" bottom="0.5" header="0.5" footer="0.5"/>
  <pageSetup horizontalDpi="300" verticalDpi="3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40" zoomScalePageLayoutView="0" workbookViewId="0" topLeftCell="A1">
      <selection activeCell="G38" sqref="G3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8.421875" style="0" customWidth="1"/>
    <col min="16" max="16" width="4.140625" style="0" customWidth="1"/>
  </cols>
  <sheetData>
    <row r="1" spans="1:18" ht="68.25" customHeight="1" thickTop="1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362"/>
      <c r="R1" s="20"/>
    </row>
    <row r="2" spans="1:18" ht="30">
      <c r="A2" s="286"/>
      <c r="B2" s="20"/>
      <c r="C2" s="20"/>
      <c r="D2" s="20"/>
      <c r="E2" s="20"/>
      <c r="F2" s="20"/>
      <c r="G2" s="572" t="s">
        <v>377</v>
      </c>
      <c r="H2" s="20"/>
      <c r="I2" s="20"/>
      <c r="J2" s="20"/>
      <c r="K2" s="20"/>
      <c r="L2" s="20"/>
      <c r="M2" s="20"/>
      <c r="N2" s="20"/>
      <c r="O2" s="20"/>
      <c r="P2" s="20"/>
      <c r="Q2" s="363"/>
      <c r="R2" s="20"/>
    </row>
    <row r="3" spans="1:18" ht="26.25">
      <c r="A3" s="28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3"/>
      <c r="R3" s="20"/>
    </row>
    <row r="4" spans="1:18" ht="25.5">
      <c r="A4" s="287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63"/>
      <c r="R4" s="20"/>
    </row>
    <row r="5" spans="1:18" ht="23.25">
      <c r="A5" s="292"/>
      <c r="B5" s="20"/>
      <c r="C5" s="567" t="s">
        <v>391</v>
      </c>
      <c r="D5" s="20"/>
      <c r="E5" s="20"/>
      <c r="F5" s="20"/>
      <c r="G5" s="20"/>
      <c r="H5" s="20"/>
      <c r="I5" s="20"/>
      <c r="J5" s="20"/>
      <c r="K5" s="20"/>
      <c r="L5" s="289"/>
      <c r="M5" s="20"/>
      <c r="N5" s="20"/>
      <c r="O5" s="20"/>
      <c r="P5" s="20"/>
      <c r="Q5" s="363"/>
      <c r="R5" s="20"/>
    </row>
    <row r="6" spans="1:18" ht="18">
      <c r="A6" s="288"/>
      <c r="B6" s="1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363"/>
      <c r="R6" s="20"/>
    </row>
    <row r="7" spans="1:18" ht="26.25">
      <c r="A7" s="286"/>
      <c r="B7" s="20"/>
      <c r="C7" s="20"/>
      <c r="D7" s="20"/>
      <c r="E7" s="20"/>
      <c r="F7" s="342" t="s">
        <v>383</v>
      </c>
      <c r="G7" s="20"/>
      <c r="H7" s="20"/>
      <c r="I7" s="20"/>
      <c r="J7" s="20"/>
      <c r="K7" s="20"/>
      <c r="L7" s="289"/>
      <c r="M7" s="20"/>
      <c r="N7" s="20"/>
      <c r="O7" s="20"/>
      <c r="P7" s="20"/>
      <c r="Q7" s="363"/>
      <c r="R7" s="20"/>
    </row>
    <row r="8" spans="1:18" ht="25.5">
      <c r="A8" s="287"/>
      <c r="B8" s="290"/>
      <c r="C8" s="20"/>
      <c r="D8" s="20"/>
      <c r="E8" s="20"/>
      <c r="F8" s="20"/>
      <c r="G8" s="20"/>
      <c r="H8" s="291"/>
      <c r="I8" s="20"/>
      <c r="J8" s="20"/>
      <c r="K8" s="20"/>
      <c r="L8" s="20"/>
      <c r="M8" s="20"/>
      <c r="N8" s="20"/>
      <c r="O8" s="20"/>
      <c r="P8" s="20"/>
      <c r="Q8" s="363"/>
      <c r="R8" s="20"/>
    </row>
    <row r="9" spans="1:18" ht="12.75">
      <c r="A9" s="292"/>
      <c r="B9" s="20"/>
      <c r="C9" s="20"/>
      <c r="D9" s="20"/>
      <c r="E9" s="20"/>
      <c r="F9" s="20"/>
      <c r="G9" s="20"/>
      <c r="H9" s="293"/>
      <c r="I9" s="20"/>
      <c r="J9" s="20"/>
      <c r="K9" s="20"/>
      <c r="L9" s="20"/>
      <c r="M9" s="20"/>
      <c r="N9" s="20"/>
      <c r="O9" s="20"/>
      <c r="P9" s="20"/>
      <c r="Q9" s="363"/>
      <c r="R9" s="20"/>
    </row>
    <row r="10" spans="1:18" ht="45.75" customHeight="1">
      <c r="A10" s="292"/>
      <c r="B10" s="351" t="s">
        <v>340</v>
      </c>
      <c r="C10" s="20"/>
      <c r="D10" s="20"/>
      <c r="E10" s="20"/>
      <c r="F10" s="20"/>
      <c r="G10" s="20"/>
      <c r="H10" s="293"/>
      <c r="I10" s="343"/>
      <c r="J10" s="79"/>
      <c r="K10" s="79"/>
      <c r="L10" s="79"/>
      <c r="M10" s="79"/>
      <c r="N10" s="343"/>
      <c r="O10" s="79"/>
      <c r="P10" s="79"/>
      <c r="Q10" s="363"/>
      <c r="R10" s="20"/>
    </row>
    <row r="11" spans="1:19" ht="20.25">
      <c r="A11" s="292"/>
      <c r="B11" s="20"/>
      <c r="C11" s="20"/>
      <c r="D11" s="20"/>
      <c r="E11" s="20"/>
      <c r="F11" s="20"/>
      <c r="G11" s="20"/>
      <c r="H11" s="296"/>
      <c r="I11" s="614" t="s">
        <v>359</v>
      </c>
      <c r="J11" s="344"/>
      <c r="K11" s="344"/>
      <c r="L11" s="344"/>
      <c r="M11" s="344"/>
      <c r="N11" s="614" t="s">
        <v>360</v>
      </c>
      <c r="O11" s="344"/>
      <c r="P11" s="344"/>
      <c r="Q11" s="561"/>
      <c r="R11" s="299"/>
      <c r="S11" s="278"/>
    </row>
    <row r="12" spans="1:18" ht="12.75">
      <c r="A12" s="292"/>
      <c r="B12" s="20"/>
      <c r="C12" s="20"/>
      <c r="D12" s="20"/>
      <c r="E12" s="20"/>
      <c r="F12" s="20"/>
      <c r="G12" s="20"/>
      <c r="H12" s="293"/>
      <c r="I12" s="341"/>
      <c r="J12" s="341"/>
      <c r="K12" s="341"/>
      <c r="L12" s="341"/>
      <c r="M12" s="341"/>
      <c r="N12" s="341"/>
      <c r="O12" s="341"/>
      <c r="P12" s="341"/>
      <c r="Q12" s="363"/>
      <c r="R12" s="20"/>
    </row>
    <row r="13" spans="1:18" ht="26.25">
      <c r="A13" s="566">
        <v>1</v>
      </c>
      <c r="B13" s="567" t="s">
        <v>341</v>
      </c>
      <c r="C13" s="568"/>
      <c r="D13" s="568"/>
      <c r="E13" s="565"/>
      <c r="F13" s="565"/>
      <c r="G13" s="295"/>
      <c r="H13" s="562" t="s">
        <v>373</v>
      </c>
      <c r="I13" s="563">
        <f>NDPL!K156</f>
        <v>0.6257523797000003</v>
      </c>
      <c r="J13" s="342"/>
      <c r="K13" s="342"/>
      <c r="L13" s="342"/>
      <c r="M13" s="562" t="s">
        <v>373</v>
      </c>
      <c r="N13" s="563">
        <f>NDPL!P156</f>
        <v>5.628629333800002</v>
      </c>
      <c r="O13" s="342"/>
      <c r="P13" s="342"/>
      <c r="Q13" s="363"/>
      <c r="R13" s="20"/>
    </row>
    <row r="14" spans="1:18" ht="26.25">
      <c r="A14" s="566"/>
      <c r="B14" s="567"/>
      <c r="C14" s="568"/>
      <c r="D14" s="568"/>
      <c r="E14" s="565"/>
      <c r="F14" s="565"/>
      <c r="G14" s="295"/>
      <c r="H14" s="562"/>
      <c r="I14" s="563"/>
      <c r="J14" s="342"/>
      <c r="K14" s="342"/>
      <c r="L14" s="342"/>
      <c r="M14" s="562"/>
      <c r="N14" s="563"/>
      <c r="O14" s="342"/>
      <c r="P14" s="342"/>
      <c r="Q14" s="363"/>
      <c r="R14" s="20"/>
    </row>
    <row r="15" spans="1:18" ht="26.25">
      <c r="A15" s="566"/>
      <c r="B15" s="567"/>
      <c r="C15" s="568"/>
      <c r="D15" s="568"/>
      <c r="E15" s="565"/>
      <c r="F15" s="565"/>
      <c r="G15" s="290"/>
      <c r="H15" s="562"/>
      <c r="I15" s="563"/>
      <c r="J15" s="342"/>
      <c r="K15" s="342"/>
      <c r="L15" s="342"/>
      <c r="M15" s="562"/>
      <c r="N15" s="563"/>
      <c r="O15" s="342"/>
      <c r="P15" s="342"/>
      <c r="Q15" s="363"/>
      <c r="R15" s="20"/>
    </row>
    <row r="16" spans="1:18" ht="26.25">
      <c r="A16" s="566">
        <v>2</v>
      </c>
      <c r="B16" s="567" t="s">
        <v>342</v>
      </c>
      <c r="C16" s="568"/>
      <c r="D16" s="568"/>
      <c r="E16" s="565"/>
      <c r="F16" s="565"/>
      <c r="G16" s="295"/>
      <c r="H16" s="562"/>
      <c r="I16" s="592">
        <f>BRPL!K161</f>
        <v>-7.640110907200001</v>
      </c>
      <c r="J16" s="342"/>
      <c r="K16" s="342"/>
      <c r="L16" s="342"/>
      <c r="M16" s="562" t="s">
        <v>373</v>
      </c>
      <c r="N16" s="563">
        <f>BRPL!P161</f>
        <v>35.1755529312</v>
      </c>
      <c r="O16" s="342"/>
      <c r="P16" s="342"/>
      <c r="Q16" s="363"/>
      <c r="R16" s="20"/>
    </row>
    <row r="17" spans="1:18" ht="26.25">
      <c r="A17" s="566"/>
      <c r="B17" s="567"/>
      <c r="C17" s="568"/>
      <c r="D17" s="568"/>
      <c r="E17" s="565"/>
      <c r="F17" s="565"/>
      <c r="G17" s="295"/>
      <c r="H17" s="562"/>
      <c r="I17" s="563"/>
      <c r="J17" s="342"/>
      <c r="K17" s="342"/>
      <c r="L17" s="342"/>
      <c r="M17" s="562"/>
      <c r="N17" s="563"/>
      <c r="O17" s="342"/>
      <c r="P17" s="342"/>
      <c r="Q17" s="363"/>
      <c r="R17" s="20"/>
    </row>
    <row r="18" spans="1:18" ht="26.25">
      <c r="A18" s="566"/>
      <c r="B18" s="567"/>
      <c r="C18" s="568"/>
      <c r="D18" s="568"/>
      <c r="E18" s="565"/>
      <c r="F18" s="565"/>
      <c r="G18" s="290"/>
      <c r="H18" s="562"/>
      <c r="I18" s="563"/>
      <c r="J18" s="342"/>
      <c r="K18" s="342"/>
      <c r="L18" s="342"/>
      <c r="M18" s="562"/>
      <c r="N18" s="563"/>
      <c r="O18" s="342"/>
      <c r="P18" s="342"/>
      <c r="Q18" s="363"/>
      <c r="R18" s="20"/>
    </row>
    <row r="19" spans="1:18" ht="26.25">
      <c r="A19" s="566">
        <v>3</v>
      </c>
      <c r="B19" s="567" t="s">
        <v>343</v>
      </c>
      <c r="C19" s="568"/>
      <c r="D19" s="568"/>
      <c r="E19" s="565"/>
      <c r="F19" s="565"/>
      <c r="G19" s="295"/>
      <c r="H19" s="562" t="s">
        <v>373</v>
      </c>
      <c r="I19" s="563">
        <f>BYPL!K165</f>
        <v>0.22459625069999986</v>
      </c>
      <c r="J19" s="342"/>
      <c r="K19" s="342"/>
      <c r="L19" s="342"/>
      <c r="M19" s="562" t="s">
        <v>373</v>
      </c>
      <c r="N19" s="563">
        <f>BYPL!P165</f>
        <v>20.2242952678</v>
      </c>
      <c r="O19" s="342"/>
      <c r="P19" s="342"/>
      <c r="Q19" s="363"/>
      <c r="R19" s="20"/>
    </row>
    <row r="20" spans="1:18" ht="26.25">
      <c r="A20" s="566"/>
      <c r="B20" s="567"/>
      <c r="C20" s="568"/>
      <c r="D20" s="568"/>
      <c r="E20" s="565"/>
      <c r="F20" s="565"/>
      <c r="G20" s="295"/>
      <c r="H20" s="562"/>
      <c r="I20" s="563"/>
      <c r="J20" s="342"/>
      <c r="K20" s="342"/>
      <c r="L20" s="342"/>
      <c r="M20" s="562"/>
      <c r="N20" s="563"/>
      <c r="O20" s="342"/>
      <c r="P20" s="342"/>
      <c r="Q20" s="363"/>
      <c r="R20" s="20"/>
    </row>
    <row r="21" spans="1:18" ht="26.25">
      <c r="A21" s="566"/>
      <c r="B21" s="569"/>
      <c r="C21" s="569"/>
      <c r="D21" s="569"/>
      <c r="E21" s="388"/>
      <c r="F21" s="388"/>
      <c r="G21" s="142"/>
      <c r="H21" s="562"/>
      <c r="I21" s="563"/>
      <c r="J21" s="342"/>
      <c r="K21" s="342"/>
      <c r="L21" s="342"/>
      <c r="M21" s="562"/>
      <c r="N21" s="563"/>
      <c r="O21" s="342"/>
      <c r="P21" s="342"/>
      <c r="Q21" s="363"/>
      <c r="R21" s="20"/>
    </row>
    <row r="22" spans="1:18" ht="26.25">
      <c r="A22" s="566">
        <v>4</v>
      </c>
      <c r="B22" s="567" t="s">
        <v>344</v>
      </c>
      <c r="C22" s="569"/>
      <c r="D22" s="569"/>
      <c r="E22" s="388"/>
      <c r="F22" s="388"/>
      <c r="G22" s="295"/>
      <c r="H22" s="562" t="s">
        <v>373</v>
      </c>
      <c r="I22" s="563">
        <f>NDMC!K64</f>
        <v>5.1258655916</v>
      </c>
      <c r="J22" s="342"/>
      <c r="K22" s="342"/>
      <c r="L22" s="342"/>
      <c r="M22" s="562" t="s">
        <v>373</v>
      </c>
      <c r="N22" s="563">
        <f>NDMC!P64</f>
        <v>14.9294091864</v>
      </c>
      <c r="O22" s="342"/>
      <c r="P22" s="342"/>
      <c r="Q22" s="363"/>
      <c r="R22" s="20"/>
    </row>
    <row r="23" spans="1:18" ht="26.25">
      <c r="A23" s="566"/>
      <c r="B23" s="567"/>
      <c r="C23" s="569"/>
      <c r="D23" s="569"/>
      <c r="E23" s="388"/>
      <c r="F23" s="388"/>
      <c r="G23" s="295"/>
      <c r="H23" s="562"/>
      <c r="I23" s="563"/>
      <c r="J23" s="342"/>
      <c r="K23" s="342"/>
      <c r="L23" s="342"/>
      <c r="M23" s="562"/>
      <c r="N23" s="563"/>
      <c r="O23" s="342"/>
      <c r="P23" s="342"/>
      <c r="Q23" s="363"/>
      <c r="R23" s="20"/>
    </row>
    <row r="24" spans="1:18" ht="26.25">
      <c r="A24" s="566"/>
      <c r="B24" s="569"/>
      <c r="C24" s="569"/>
      <c r="D24" s="569"/>
      <c r="E24" s="388"/>
      <c r="F24" s="388"/>
      <c r="G24" s="142"/>
      <c r="H24" s="562"/>
      <c r="I24" s="563"/>
      <c r="J24" s="342"/>
      <c r="K24" s="342"/>
      <c r="L24" s="342"/>
      <c r="M24" s="562"/>
      <c r="N24" s="563"/>
      <c r="O24" s="342"/>
      <c r="P24" s="342"/>
      <c r="Q24" s="363"/>
      <c r="R24" s="20"/>
    </row>
    <row r="25" spans="1:18" ht="26.25">
      <c r="A25" s="566">
        <v>5</v>
      </c>
      <c r="B25" s="567" t="s">
        <v>345</v>
      </c>
      <c r="C25" s="569"/>
      <c r="D25" s="569"/>
      <c r="E25" s="388"/>
      <c r="F25" s="388"/>
      <c r="G25" s="295"/>
      <c r="H25" s="562" t="s">
        <v>373</v>
      </c>
      <c r="I25" s="563">
        <f>MES!K64</f>
        <v>0.0823966852</v>
      </c>
      <c r="J25" s="342"/>
      <c r="K25" s="342"/>
      <c r="L25" s="342"/>
      <c r="M25" s="562" t="s">
        <v>373</v>
      </c>
      <c r="N25" s="563">
        <f>MES!P64</f>
        <v>2.0587132808000006</v>
      </c>
      <c r="O25" s="342"/>
      <c r="P25" s="342"/>
      <c r="Q25" s="363"/>
      <c r="R25" s="20"/>
    </row>
    <row r="26" spans="1:18" ht="20.25">
      <c r="A26" s="292"/>
      <c r="B26" s="20"/>
      <c r="C26" s="20"/>
      <c r="D26" s="20"/>
      <c r="E26" s="20"/>
      <c r="F26" s="20"/>
      <c r="G26" s="20"/>
      <c r="H26" s="294"/>
      <c r="I26" s="564"/>
      <c r="J26" s="340"/>
      <c r="K26" s="340"/>
      <c r="L26" s="340"/>
      <c r="M26" s="340"/>
      <c r="N26" s="340"/>
      <c r="O26" s="340"/>
      <c r="P26" s="340"/>
      <c r="Q26" s="363"/>
      <c r="R26" s="20"/>
    </row>
    <row r="27" spans="1:18" ht="18">
      <c r="A27" s="288"/>
      <c r="B27" s="254"/>
      <c r="C27" s="297"/>
      <c r="D27" s="297"/>
      <c r="E27" s="297"/>
      <c r="F27" s="297"/>
      <c r="G27" s="298"/>
      <c r="H27" s="294"/>
      <c r="I27" s="20"/>
      <c r="J27" s="20"/>
      <c r="K27" s="20"/>
      <c r="L27" s="20"/>
      <c r="M27" s="20"/>
      <c r="N27" s="20"/>
      <c r="O27" s="20"/>
      <c r="P27" s="20"/>
      <c r="Q27" s="363"/>
      <c r="R27" s="20"/>
    </row>
    <row r="28" spans="1:18" ht="15">
      <c r="A28" s="292"/>
      <c r="B28" s="20"/>
      <c r="C28" s="20"/>
      <c r="D28" s="20"/>
      <c r="E28" s="20"/>
      <c r="F28" s="20"/>
      <c r="G28" s="20"/>
      <c r="H28" s="294"/>
      <c r="I28" s="20"/>
      <c r="J28" s="20"/>
      <c r="K28" s="20"/>
      <c r="L28" s="20"/>
      <c r="M28" s="20"/>
      <c r="N28" s="20"/>
      <c r="O28" s="20"/>
      <c r="P28" s="20"/>
      <c r="Q28" s="363"/>
      <c r="R28" s="20"/>
    </row>
    <row r="29" spans="1:18" ht="54" customHeight="1" thickBot="1">
      <c r="A29" s="559" t="s">
        <v>346</v>
      </c>
      <c r="B29" s="345"/>
      <c r="C29" s="345"/>
      <c r="D29" s="345"/>
      <c r="E29" s="345"/>
      <c r="F29" s="345"/>
      <c r="G29" s="345"/>
      <c r="H29" s="346"/>
      <c r="I29" s="346"/>
      <c r="J29" s="346"/>
      <c r="K29" s="346"/>
      <c r="L29" s="346"/>
      <c r="M29" s="346"/>
      <c r="N29" s="346"/>
      <c r="O29" s="346"/>
      <c r="P29" s="346"/>
      <c r="Q29" s="364"/>
      <c r="R29" s="20"/>
    </row>
    <row r="30" spans="1:9" ht="13.5" thickTop="1">
      <c r="A30" s="285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2.7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8">
      <c r="A33" s="297" t="s">
        <v>372</v>
      </c>
      <c r="B33" s="20"/>
      <c r="C33" s="20"/>
      <c r="D33" s="20"/>
      <c r="E33" s="558"/>
      <c r="F33" s="558"/>
      <c r="G33" s="20"/>
      <c r="H33" s="20"/>
      <c r="I33" s="20"/>
    </row>
    <row r="34" spans="1:9" ht="15">
      <c r="A34" s="322"/>
      <c r="B34" s="322"/>
      <c r="C34" s="322"/>
      <c r="D34" s="322"/>
      <c r="E34" s="558"/>
      <c r="F34" s="558"/>
      <c r="G34" s="20"/>
      <c r="H34" s="20"/>
      <c r="I34" s="20"/>
    </row>
    <row r="35" spans="1:9" s="558" customFormat="1" ht="15" customHeight="1">
      <c r="A35" s="570"/>
      <c r="B35" s="322"/>
      <c r="C35" s="322"/>
      <c r="D35" s="322"/>
      <c r="E35"/>
      <c r="F35"/>
      <c r="G35" s="322"/>
      <c r="H35" s="322"/>
      <c r="I35" s="322"/>
    </row>
    <row r="36" spans="1:9" s="558" customFormat="1" ht="15" customHeight="1">
      <c r="A36" s="571" t="s">
        <v>386</v>
      </c>
      <c r="E36"/>
      <c r="F36"/>
      <c r="G36" s="322"/>
      <c r="H36" s="322"/>
      <c r="I36" s="322"/>
    </row>
    <row r="37" spans="1:9" s="558" customFormat="1" ht="15" customHeight="1">
      <c r="A37" s="571"/>
      <c r="E37"/>
      <c r="F37"/>
      <c r="I37" s="322"/>
    </row>
    <row r="38" spans="1:9" s="558" customFormat="1" ht="15" customHeight="1">
      <c r="A38" s="571" t="s">
        <v>387</v>
      </c>
      <c r="E38"/>
      <c r="F38"/>
      <c r="I38" s="322"/>
    </row>
    <row r="39" spans="1:9" s="558" customFormat="1" ht="15" customHeight="1">
      <c r="A39" s="571"/>
      <c r="E39"/>
      <c r="F39"/>
      <c r="I39" s="322"/>
    </row>
    <row r="40" spans="1:6" s="558" customFormat="1" ht="27" customHeight="1">
      <c r="A40" s="634" t="s">
        <v>389</v>
      </c>
      <c r="B40" s="634" t="s">
        <v>390</v>
      </c>
      <c r="C40" s="635"/>
      <c r="D40" s="635"/>
      <c r="E40" s="635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1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6.8515625" style="0" customWidth="1"/>
    <col min="7" max="7" width="10.8515625" style="0" customWidth="1"/>
    <col min="8" max="8" width="10.7109375" style="0" customWidth="1"/>
  </cols>
  <sheetData>
    <row r="1" spans="1:16" ht="24" thickBot="1">
      <c r="A1" s="3"/>
      <c r="G1" s="20"/>
      <c r="H1" s="20"/>
      <c r="I1" s="615" t="s">
        <v>384</v>
      </c>
      <c r="J1" s="20"/>
      <c r="K1" s="20"/>
      <c r="L1" s="20"/>
      <c r="M1" s="20"/>
      <c r="N1" s="615" t="s">
        <v>385</v>
      </c>
      <c r="O1" s="20"/>
      <c r="P1" s="20"/>
    </row>
    <row r="2" spans="1:16" ht="52.5" thickBot="1" thickTop="1">
      <c r="A2" s="39" t="s">
        <v>7</v>
      </c>
      <c r="B2" s="36" t="s">
        <v>8</v>
      </c>
      <c r="C2" s="37" t="s">
        <v>1</v>
      </c>
      <c r="D2" s="37" t="s">
        <v>2</v>
      </c>
      <c r="E2" s="37" t="s">
        <v>3</v>
      </c>
      <c r="F2" s="37" t="s">
        <v>9</v>
      </c>
      <c r="G2" s="39" t="str">
        <f>NDPL!G5</f>
        <v>FINAL READING 01/05/10</v>
      </c>
      <c r="H2" s="37" t="str">
        <f>NDPL!H5</f>
        <v>INTIAL READING 01/04/10</v>
      </c>
      <c r="I2" s="37" t="s">
        <v>4</v>
      </c>
      <c r="J2" s="37" t="s">
        <v>5</v>
      </c>
      <c r="K2" s="37" t="s">
        <v>6</v>
      </c>
      <c r="L2" s="39" t="str">
        <f>NDPL!G5</f>
        <v>FINAL READING 01/05/10</v>
      </c>
      <c r="M2" s="37" t="str">
        <f>NDPL!H5</f>
        <v>INTIAL READING 01/04/10</v>
      </c>
      <c r="N2" s="37" t="s">
        <v>4</v>
      </c>
      <c r="O2" s="37" t="s">
        <v>5</v>
      </c>
      <c r="P2" s="38" t="s">
        <v>6</v>
      </c>
    </row>
    <row r="3" ht="14.25" thickBot="1" thickTop="1"/>
    <row r="4" spans="1:16" ht="13.5" thickTop="1">
      <c r="A4" s="25"/>
      <c r="B4" s="349" t="s">
        <v>361</v>
      </c>
      <c r="C4" s="26"/>
      <c r="D4" s="26"/>
      <c r="E4" s="26"/>
      <c r="F4" s="34"/>
      <c r="G4" s="25"/>
      <c r="H4" s="26"/>
      <c r="I4" s="26"/>
      <c r="J4" s="26"/>
      <c r="K4" s="34"/>
      <c r="L4" s="25"/>
      <c r="M4" s="26"/>
      <c r="N4" s="26"/>
      <c r="O4" s="26"/>
      <c r="P4" s="34"/>
    </row>
    <row r="5" spans="1:16" ht="12.75">
      <c r="A5" s="24"/>
      <c r="B5" s="167" t="s">
        <v>365</v>
      </c>
      <c r="C5" s="169" t="s">
        <v>296</v>
      </c>
      <c r="D5" s="20"/>
      <c r="E5" s="20"/>
      <c r="F5" s="132"/>
      <c r="G5" s="24"/>
      <c r="H5" s="20"/>
      <c r="I5" s="20"/>
      <c r="J5" s="20"/>
      <c r="K5" s="132"/>
      <c r="L5" s="24"/>
      <c r="M5" s="20"/>
      <c r="N5" s="20"/>
      <c r="O5" s="20"/>
      <c r="P5" s="132"/>
    </row>
    <row r="6" spans="1:16" ht="12.75">
      <c r="A6" s="109">
        <v>1</v>
      </c>
      <c r="B6" s="139" t="s">
        <v>362</v>
      </c>
      <c r="C6" s="22">
        <v>4902492</v>
      </c>
      <c r="D6" s="165" t="s">
        <v>12</v>
      </c>
      <c r="E6" s="165" t="s">
        <v>298</v>
      </c>
      <c r="F6" s="29">
        <v>1500</v>
      </c>
      <c r="G6" s="24">
        <v>991715</v>
      </c>
      <c r="H6" s="20">
        <v>991712</v>
      </c>
      <c r="I6" s="80">
        <f>G6-H6</f>
        <v>3</v>
      </c>
      <c r="J6" s="80">
        <f>$F6*I6</f>
        <v>4500</v>
      </c>
      <c r="K6" s="82">
        <f>J6/1000000</f>
        <v>0.0045</v>
      </c>
      <c r="L6" s="24">
        <v>985937</v>
      </c>
      <c r="M6" s="20">
        <v>986859</v>
      </c>
      <c r="N6" s="80">
        <f>L6-M6</f>
        <v>-922</v>
      </c>
      <c r="O6" s="80">
        <f>$F6*N6</f>
        <v>-1383000</v>
      </c>
      <c r="P6" s="82">
        <f>O6/1000000</f>
        <v>-1.383</v>
      </c>
    </row>
    <row r="7" spans="1:16" ht="12.75">
      <c r="A7" s="109">
        <v>2</v>
      </c>
      <c r="B7" s="139" t="s">
        <v>363</v>
      </c>
      <c r="C7" s="22">
        <v>4902493</v>
      </c>
      <c r="D7" s="165" t="s">
        <v>12</v>
      </c>
      <c r="E7" s="165" t="s">
        <v>298</v>
      </c>
      <c r="F7" s="29">
        <v>1500</v>
      </c>
      <c r="G7" s="24">
        <v>992956</v>
      </c>
      <c r="H7" s="20">
        <v>992957</v>
      </c>
      <c r="I7" s="80">
        <f>G7-H7</f>
        <v>-1</v>
      </c>
      <c r="J7" s="80">
        <f>$F7*I7</f>
        <v>-1500</v>
      </c>
      <c r="K7" s="82">
        <f>J7/1000000</f>
        <v>-0.0015</v>
      </c>
      <c r="L7" s="24">
        <v>990570</v>
      </c>
      <c r="M7" s="20">
        <v>990612</v>
      </c>
      <c r="N7" s="80">
        <f>L7-M7</f>
        <v>-42</v>
      </c>
      <c r="O7" s="80">
        <f>$F7*N7</f>
        <v>-63000</v>
      </c>
      <c r="P7" s="82">
        <f>O7/1000000</f>
        <v>-0.063</v>
      </c>
    </row>
    <row r="8" spans="1:16" ht="12.75">
      <c r="A8" s="109">
        <v>3</v>
      </c>
      <c r="B8" s="139" t="s">
        <v>364</v>
      </c>
      <c r="C8" s="22">
        <v>4902494</v>
      </c>
      <c r="D8" s="165" t="s">
        <v>12</v>
      </c>
      <c r="E8" s="165" t="s">
        <v>298</v>
      </c>
      <c r="F8" s="29">
        <v>1500</v>
      </c>
      <c r="G8" s="24">
        <v>955374</v>
      </c>
      <c r="H8" s="20">
        <v>955380</v>
      </c>
      <c r="I8" s="80">
        <f>G8-H8</f>
        <v>-6</v>
      </c>
      <c r="J8" s="80">
        <f>$F8*I8</f>
        <v>-9000</v>
      </c>
      <c r="K8" s="82">
        <f>J8/1000000</f>
        <v>-0.009</v>
      </c>
      <c r="L8" s="24">
        <v>978185</v>
      </c>
      <c r="M8" s="20">
        <v>979605</v>
      </c>
      <c r="N8" s="80">
        <f>L8-M8</f>
        <v>-1420</v>
      </c>
      <c r="O8" s="80">
        <f>$F8*N8</f>
        <v>-2130000</v>
      </c>
      <c r="P8" s="82">
        <f>O8/1000000</f>
        <v>-2.13</v>
      </c>
    </row>
    <row r="9" spans="1:16" ht="12.75">
      <c r="A9" s="109"/>
      <c r="B9" s="20"/>
      <c r="C9" s="22"/>
      <c r="D9" s="20"/>
      <c r="E9" s="20"/>
      <c r="F9" s="29"/>
      <c r="G9" s="24"/>
      <c r="H9" s="20"/>
      <c r="I9" s="20"/>
      <c r="J9" s="20"/>
      <c r="K9" s="132"/>
      <c r="L9" s="24"/>
      <c r="M9" s="20"/>
      <c r="N9" s="20"/>
      <c r="O9" s="20"/>
      <c r="P9" s="132"/>
    </row>
    <row r="10" spans="1:16" ht="12.75">
      <c r="A10" s="24"/>
      <c r="B10" s="20"/>
      <c r="C10" s="20"/>
      <c r="D10" s="20"/>
      <c r="E10" s="20"/>
      <c r="F10" s="132"/>
      <c r="G10" s="24"/>
      <c r="H10" s="20"/>
      <c r="I10" s="20"/>
      <c r="J10" s="20"/>
      <c r="K10" s="132"/>
      <c r="L10" s="24"/>
      <c r="M10" s="20"/>
      <c r="N10" s="20"/>
      <c r="O10" s="20"/>
      <c r="P10" s="132"/>
    </row>
    <row r="11" spans="1:16" ht="12.75">
      <c r="A11" s="24"/>
      <c r="B11" s="20"/>
      <c r="C11" s="20"/>
      <c r="D11" s="20"/>
      <c r="E11" s="20"/>
      <c r="F11" s="132"/>
      <c r="G11" s="24"/>
      <c r="H11" s="20"/>
      <c r="I11" s="20"/>
      <c r="J11" s="20"/>
      <c r="K11" s="132"/>
      <c r="L11" s="24"/>
      <c r="M11" s="20"/>
      <c r="N11" s="20"/>
      <c r="O11" s="20"/>
      <c r="P11" s="132"/>
    </row>
    <row r="12" spans="1:16" ht="12.75">
      <c r="A12" s="24"/>
      <c r="B12" s="20"/>
      <c r="C12" s="20"/>
      <c r="D12" s="20"/>
      <c r="E12" s="20"/>
      <c r="F12" s="132"/>
      <c r="G12" s="24"/>
      <c r="H12" s="20"/>
      <c r="I12" s="275" t="s">
        <v>338</v>
      </c>
      <c r="J12" s="20"/>
      <c r="K12" s="274">
        <f>SUM(K6:K8)</f>
        <v>-0.006</v>
      </c>
      <c r="L12" s="24"/>
      <c r="M12" s="20"/>
      <c r="N12" s="275" t="s">
        <v>338</v>
      </c>
      <c r="O12" s="20"/>
      <c r="P12" s="274">
        <f>SUM(P6:P8)</f>
        <v>-3.5759999999999996</v>
      </c>
    </row>
    <row r="13" spans="1:16" ht="12.75">
      <c r="A13" s="24"/>
      <c r="B13" s="20"/>
      <c r="C13" s="20"/>
      <c r="D13" s="20"/>
      <c r="E13" s="20"/>
      <c r="F13" s="132"/>
      <c r="G13" s="24"/>
      <c r="H13" s="20"/>
      <c r="I13" s="438"/>
      <c r="J13" s="20"/>
      <c r="K13" s="268"/>
      <c r="L13" s="24"/>
      <c r="M13" s="20"/>
      <c r="N13" s="438"/>
      <c r="O13" s="20"/>
      <c r="P13" s="268"/>
    </row>
    <row r="14" spans="1:16" ht="12.75">
      <c r="A14" s="24"/>
      <c r="B14" s="20"/>
      <c r="C14" s="20"/>
      <c r="D14" s="20"/>
      <c r="E14" s="20"/>
      <c r="F14" s="132"/>
      <c r="G14" s="24"/>
      <c r="H14" s="20"/>
      <c r="I14" s="20"/>
      <c r="J14" s="20"/>
      <c r="K14" s="132"/>
      <c r="L14" s="24"/>
      <c r="M14" s="20"/>
      <c r="N14" s="20"/>
      <c r="O14" s="20"/>
      <c r="P14" s="132"/>
    </row>
    <row r="15" spans="1:16" ht="12.75">
      <c r="A15" s="24"/>
      <c r="B15" s="160" t="s">
        <v>161</v>
      </c>
      <c r="C15" s="20"/>
      <c r="D15" s="20"/>
      <c r="E15" s="20"/>
      <c r="F15" s="132"/>
      <c r="G15" s="24"/>
      <c r="H15" s="20"/>
      <c r="I15" s="20"/>
      <c r="J15" s="20"/>
      <c r="K15" s="132"/>
      <c r="L15" s="24"/>
      <c r="M15" s="20"/>
      <c r="N15" s="20"/>
      <c r="O15" s="20"/>
      <c r="P15" s="132"/>
    </row>
    <row r="16" spans="1:16" ht="12.75">
      <c r="A16" s="149"/>
      <c r="B16" s="150" t="s">
        <v>295</v>
      </c>
      <c r="C16" s="151" t="s">
        <v>296</v>
      </c>
      <c r="D16" s="151"/>
      <c r="E16" s="152"/>
      <c r="F16" s="153"/>
      <c r="G16" s="154"/>
      <c r="H16" s="20"/>
      <c r="I16" s="20"/>
      <c r="J16" s="20"/>
      <c r="K16" s="132"/>
      <c r="L16" s="24"/>
      <c r="M16" s="20"/>
      <c r="N16" s="20"/>
      <c r="O16" s="20"/>
      <c r="P16" s="132"/>
    </row>
    <row r="17" spans="1:16" ht="12.75">
      <c r="A17" s="154">
        <v>1</v>
      </c>
      <c r="B17" s="155" t="s">
        <v>297</v>
      </c>
      <c r="C17" s="156">
        <v>4902509</v>
      </c>
      <c r="D17" s="157" t="s">
        <v>12</v>
      </c>
      <c r="E17" s="157" t="s">
        <v>298</v>
      </c>
      <c r="F17" s="158">
        <v>1000</v>
      </c>
      <c r="G17" s="172">
        <v>999997</v>
      </c>
      <c r="H17" s="156">
        <v>999997</v>
      </c>
      <c r="I17" s="80">
        <f>G17-H17</f>
        <v>0</v>
      </c>
      <c r="J17" s="80">
        <f>$F17*I17</f>
        <v>0</v>
      </c>
      <c r="K17" s="82">
        <f>J17/1000000</f>
        <v>0</v>
      </c>
      <c r="L17" s="81">
        <v>38089</v>
      </c>
      <c r="M17" s="616"/>
      <c r="N17" s="80">
        <f>L17-M17</f>
        <v>38089</v>
      </c>
      <c r="O17" s="80">
        <f>$F17*N17</f>
        <v>38089000</v>
      </c>
      <c r="P17" s="82">
        <f>O17/1000000</f>
        <v>38.089</v>
      </c>
    </row>
    <row r="18" spans="1:16" ht="12.75">
      <c r="A18" s="154">
        <v>2</v>
      </c>
      <c r="B18" s="155" t="s">
        <v>299</v>
      </c>
      <c r="C18" s="156">
        <v>4902510</v>
      </c>
      <c r="D18" s="157" t="s">
        <v>12</v>
      </c>
      <c r="E18" s="157" t="s">
        <v>298</v>
      </c>
      <c r="F18" s="158">
        <v>1000</v>
      </c>
      <c r="G18" s="172">
        <v>72</v>
      </c>
      <c r="H18" s="156">
        <v>72</v>
      </c>
      <c r="I18" s="80">
        <f>G18-H18</f>
        <v>0</v>
      </c>
      <c r="J18" s="80">
        <f>$F18*I18</f>
        <v>0</v>
      </c>
      <c r="K18" s="82">
        <f>J18/1000000</f>
        <v>0</v>
      </c>
      <c r="L18" s="81">
        <v>12462</v>
      </c>
      <c r="M18" s="616"/>
      <c r="N18" s="80">
        <f>L18-M18</f>
        <v>12462</v>
      </c>
      <c r="O18" s="80">
        <f>$F18*N18</f>
        <v>12462000</v>
      </c>
      <c r="P18" s="82">
        <f>O18/1000000</f>
        <v>12.462</v>
      </c>
    </row>
    <row r="19" spans="1:16" ht="12.75">
      <c r="A19" s="154">
        <v>3</v>
      </c>
      <c r="B19" s="155" t="s">
        <v>300</v>
      </c>
      <c r="C19" s="156">
        <v>4864947</v>
      </c>
      <c r="D19" s="157" t="s">
        <v>12</v>
      </c>
      <c r="E19" s="157" t="s">
        <v>298</v>
      </c>
      <c r="F19" s="158">
        <v>1000</v>
      </c>
      <c r="G19" s="172">
        <v>113</v>
      </c>
      <c r="H19" s="22">
        <v>136</v>
      </c>
      <c r="I19" s="80">
        <f>G19-H19</f>
        <v>-23</v>
      </c>
      <c r="J19" s="80">
        <f>$F19*I19</f>
        <v>-23000</v>
      </c>
      <c r="K19" s="82">
        <f>J19/1000000</f>
        <v>-0.023</v>
      </c>
      <c r="L19" s="81">
        <v>994798</v>
      </c>
      <c r="M19" s="616"/>
      <c r="N19" s="80">
        <f>L19-M19</f>
        <v>994798</v>
      </c>
      <c r="O19" s="80">
        <f>$F19*N19</f>
        <v>994798000</v>
      </c>
      <c r="P19" s="82">
        <f>O19/1000000</f>
        <v>994.798</v>
      </c>
    </row>
    <row r="20" spans="1:16" ht="12.75">
      <c r="A20" s="154"/>
      <c r="B20" s="155"/>
      <c r="C20" s="156"/>
      <c r="D20" s="157"/>
      <c r="E20" s="157"/>
      <c r="F20" s="159"/>
      <c r="G20" s="173"/>
      <c r="H20" s="20"/>
      <c r="I20" s="80"/>
      <c r="J20" s="80"/>
      <c r="K20" s="82"/>
      <c r="L20" s="81"/>
      <c r="M20" s="79"/>
      <c r="N20" s="80"/>
      <c r="O20" s="80"/>
      <c r="P20" s="82"/>
    </row>
    <row r="21" spans="1:16" ht="12.75">
      <c r="A21" s="24"/>
      <c r="B21" s="20"/>
      <c r="C21" s="20"/>
      <c r="D21" s="20"/>
      <c r="E21" s="20"/>
      <c r="F21" s="132"/>
      <c r="G21" s="24"/>
      <c r="H21" s="20"/>
      <c r="I21" s="20"/>
      <c r="J21" s="20"/>
      <c r="K21" s="132"/>
      <c r="L21" s="24"/>
      <c r="M21" s="20"/>
      <c r="N21" s="20"/>
      <c r="O21" s="20"/>
      <c r="P21" s="132"/>
    </row>
    <row r="22" spans="1:16" ht="12.75">
      <c r="A22" s="24"/>
      <c r="B22" s="20"/>
      <c r="C22" s="20"/>
      <c r="D22" s="20"/>
      <c r="E22" s="20"/>
      <c r="F22" s="132"/>
      <c r="G22" s="24"/>
      <c r="H22" s="20"/>
      <c r="I22" s="20"/>
      <c r="J22" s="20"/>
      <c r="K22" s="132"/>
      <c r="L22" s="24"/>
      <c r="M22" s="20"/>
      <c r="N22" s="20"/>
      <c r="O22" s="20"/>
      <c r="P22" s="132"/>
    </row>
    <row r="23" spans="1:16" ht="12.75">
      <c r="A23" s="24"/>
      <c r="B23" s="20"/>
      <c r="C23" s="20"/>
      <c r="D23" s="20"/>
      <c r="E23" s="20"/>
      <c r="F23" s="132"/>
      <c r="G23" s="24"/>
      <c r="H23" s="20"/>
      <c r="I23" s="275" t="s">
        <v>338</v>
      </c>
      <c r="J23" s="20"/>
      <c r="K23" s="274">
        <f>SUM(K17:K19)</f>
        <v>-0.023</v>
      </c>
      <c r="L23" s="24"/>
      <c r="M23" s="20"/>
      <c r="N23" s="275" t="s">
        <v>338</v>
      </c>
      <c r="O23" s="20"/>
      <c r="P23" s="274">
        <f>SUM(P17:P19)</f>
        <v>1045.349</v>
      </c>
    </row>
    <row r="24" spans="1:16" ht="13.5" thickBot="1">
      <c r="A24" s="30"/>
      <c r="B24" s="31"/>
      <c r="C24" s="31"/>
      <c r="D24" s="31"/>
      <c r="E24" s="31"/>
      <c r="F24" s="61"/>
      <c r="G24" s="30"/>
      <c r="H24" s="31"/>
      <c r="I24" s="31"/>
      <c r="J24" s="31"/>
      <c r="K24" s="61"/>
      <c r="L24" s="30"/>
      <c r="M24" s="31"/>
      <c r="N24" s="31"/>
      <c r="O24" s="31"/>
      <c r="P24" s="61"/>
    </row>
    <row r="25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</cp:lastModifiedBy>
  <cp:lastPrinted>2010-11-16T11:28:25Z</cp:lastPrinted>
  <dcterms:created xsi:type="dcterms:W3CDTF">1996-10-14T23:33:28Z</dcterms:created>
  <dcterms:modified xsi:type="dcterms:W3CDTF">2010-12-02T10:05:42Z</dcterms:modified>
  <cp:category/>
  <cp:version/>
  <cp:contentType/>
  <cp:contentStatus/>
</cp:coreProperties>
</file>